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ecera\Desktop\2017 OZVZ\Kašna na náměstí Svobody v Místku II\Soupis prací s výkazem výměr\"/>
    </mc:Choice>
  </mc:AlternateContent>
  <bookViews>
    <workbookView xWindow="0" yWindow="0" windowWidth="23040" windowHeight="9090" activeTab="1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Rekapitulace!$G$25</definedName>
    <definedName name="Dodavka0">Položky!#REF!</definedName>
    <definedName name="HSV">Rekapitulace!$E$25</definedName>
    <definedName name="HSV0">Položky!#REF!</definedName>
    <definedName name="HZS">Rekapitulace!$I$25</definedName>
    <definedName name="HZS0">Položky!#REF!</definedName>
    <definedName name="JKSO">'Krycí list'!$G$2</definedName>
    <definedName name="MJ">'Krycí list'!$G$5</definedName>
    <definedName name="Mont">Rekapitulace!$H$25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Položky!$A$1:$G$312</definedName>
    <definedName name="_xlnm.Print_Area" localSheetId="1">Rekapitulace!$A$1:$I$66</definedName>
    <definedName name="PocetMJ">'Krycí list'!$G$6</definedName>
    <definedName name="Poznamka">'Krycí list'!$B$37</definedName>
    <definedName name="Projektant">'Krycí list'!$C$8</definedName>
    <definedName name="PSV">Rekapitulace!$F$25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Rekapitulace!$H$65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19" i="1"/>
  <c r="D18" i="1"/>
  <c r="D17" i="1"/>
  <c r="D16" i="1"/>
  <c r="D15" i="1"/>
  <c r="BE311" i="3"/>
  <c r="BD311" i="3"/>
  <c r="BC311" i="3"/>
  <c r="BB311" i="3"/>
  <c r="G311" i="3"/>
  <c r="BA311" i="3" s="1"/>
  <c r="BE310" i="3"/>
  <c r="BD310" i="3"/>
  <c r="BC310" i="3"/>
  <c r="BB310" i="3"/>
  <c r="G310" i="3"/>
  <c r="BA310" i="3" s="1"/>
  <c r="BE309" i="3"/>
  <c r="BD309" i="3"/>
  <c r="BC309" i="3"/>
  <c r="BB309" i="3"/>
  <c r="G309" i="3"/>
  <c r="BE308" i="3"/>
  <c r="BD308" i="3"/>
  <c r="BC308" i="3"/>
  <c r="BC312" i="3" s="1"/>
  <c r="G24" i="2" s="1"/>
  <c r="BB308" i="3"/>
  <c r="BA308" i="3"/>
  <c r="G308" i="3"/>
  <c r="B24" i="2"/>
  <c r="A24" i="2"/>
  <c r="C312" i="3"/>
  <c r="BE302" i="3"/>
  <c r="BE306" i="3" s="1"/>
  <c r="I23" i="2" s="1"/>
  <c r="BC302" i="3"/>
  <c r="BB302" i="3"/>
  <c r="BB306" i="3" s="1"/>
  <c r="F23" i="2" s="1"/>
  <c r="BA302" i="3"/>
  <c r="BA306" i="3" s="1"/>
  <c r="E23" i="2" s="1"/>
  <c r="G302" i="3"/>
  <c r="BD302" i="3" s="1"/>
  <c r="BD306" i="3" s="1"/>
  <c r="H23" i="2" s="1"/>
  <c r="B23" i="2"/>
  <c r="A23" i="2"/>
  <c r="BC306" i="3"/>
  <c r="G23" i="2" s="1"/>
  <c r="G306" i="3"/>
  <c r="C306" i="3"/>
  <c r="BE299" i="3"/>
  <c r="BE300" i="3" s="1"/>
  <c r="I22" i="2" s="1"/>
  <c r="BC299" i="3"/>
  <c r="BB299" i="3"/>
  <c r="BB300" i="3" s="1"/>
  <c r="F22" i="2" s="1"/>
  <c r="BA299" i="3"/>
  <c r="BA300" i="3" s="1"/>
  <c r="E22" i="2" s="1"/>
  <c r="G299" i="3"/>
  <c r="BD299" i="3" s="1"/>
  <c r="BD300" i="3" s="1"/>
  <c r="H22" i="2" s="1"/>
  <c r="B22" i="2"/>
  <c r="A22" i="2"/>
  <c r="BC300" i="3"/>
  <c r="G22" i="2" s="1"/>
  <c r="G300" i="3"/>
  <c r="C300" i="3"/>
  <c r="BE296" i="3"/>
  <c r="BD296" i="3"/>
  <c r="BC296" i="3"/>
  <c r="BA296" i="3"/>
  <c r="G296" i="3"/>
  <c r="BB296" i="3" s="1"/>
  <c r="BE287" i="3"/>
  <c r="BD287" i="3"/>
  <c r="BC287" i="3"/>
  <c r="BA287" i="3"/>
  <c r="G287" i="3"/>
  <c r="BB287" i="3" s="1"/>
  <c r="BE280" i="3"/>
  <c r="BD280" i="3"/>
  <c r="BC280" i="3"/>
  <c r="BA280" i="3"/>
  <c r="BA297" i="3" s="1"/>
  <c r="E21" i="2" s="1"/>
  <c r="G280" i="3"/>
  <c r="BB280" i="3" s="1"/>
  <c r="BE271" i="3"/>
  <c r="BE297" i="3" s="1"/>
  <c r="I21" i="2" s="1"/>
  <c r="BD271" i="3"/>
  <c r="BC271" i="3"/>
  <c r="BA271" i="3"/>
  <c r="G271" i="3"/>
  <c r="B21" i="2"/>
  <c r="A21" i="2"/>
  <c r="C297" i="3"/>
  <c r="BE267" i="3"/>
  <c r="BE269" i="3" s="1"/>
  <c r="I20" i="2" s="1"/>
  <c r="BD267" i="3"/>
  <c r="BD269" i="3" s="1"/>
  <c r="H20" i="2" s="1"/>
  <c r="BC267" i="3"/>
  <c r="BC269" i="3" s="1"/>
  <c r="G20" i="2" s="1"/>
  <c r="BA267" i="3"/>
  <c r="G267" i="3"/>
  <c r="B20" i="2"/>
  <c r="A20" i="2"/>
  <c r="BA269" i="3"/>
  <c r="E20" i="2" s="1"/>
  <c r="C269" i="3"/>
  <c r="BE261" i="3"/>
  <c r="BD261" i="3"/>
  <c r="BC261" i="3"/>
  <c r="BA261" i="3"/>
  <c r="G261" i="3"/>
  <c r="BE257" i="3"/>
  <c r="BD257" i="3"/>
  <c r="BC257" i="3"/>
  <c r="BA257" i="3"/>
  <c r="G257" i="3"/>
  <c r="BB257" i="3" s="1"/>
  <c r="B19" i="2"/>
  <c r="A19" i="2"/>
  <c r="C265" i="3"/>
  <c r="BE252" i="3"/>
  <c r="BE255" i="3" s="1"/>
  <c r="I18" i="2" s="1"/>
  <c r="BD252" i="3"/>
  <c r="BC252" i="3"/>
  <c r="BA252" i="3"/>
  <c r="BA255" i="3" s="1"/>
  <c r="E18" i="2" s="1"/>
  <c r="G252" i="3"/>
  <c r="BB252" i="3" s="1"/>
  <c r="BB255" i="3" s="1"/>
  <c r="F18" i="2" s="1"/>
  <c r="H18" i="2"/>
  <c r="B18" i="2"/>
  <c r="A18" i="2"/>
  <c r="BD255" i="3"/>
  <c r="BC255" i="3"/>
  <c r="G18" i="2" s="1"/>
  <c r="G255" i="3"/>
  <c r="C255" i="3"/>
  <c r="BE249" i="3"/>
  <c r="BE250" i="3" s="1"/>
  <c r="I17" i="2" s="1"/>
  <c r="BD249" i="3"/>
  <c r="BD250" i="3" s="1"/>
  <c r="H17" i="2" s="1"/>
  <c r="BC249" i="3"/>
  <c r="BB249" i="3"/>
  <c r="BB250" i="3" s="1"/>
  <c r="F17" i="2" s="1"/>
  <c r="G249" i="3"/>
  <c r="BA249" i="3" s="1"/>
  <c r="BA250" i="3" s="1"/>
  <c r="E17" i="2" s="1"/>
  <c r="B17" i="2"/>
  <c r="A17" i="2"/>
  <c r="BC250" i="3"/>
  <c r="G17" i="2" s="1"/>
  <c r="G250" i="3"/>
  <c r="C250" i="3"/>
  <c r="BE244" i="3"/>
  <c r="BD244" i="3"/>
  <c r="BC244" i="3"/>
  <c r="BB244" i="3"/>
  <c r="G244" i="3"/>
  <c r="BA244" i="3" s="1"/>
  <c r="BE240" i="3"/>
  <c r="BD240" i="3"/>
  <c r="BC240" i="3"/>
  <c r="BB240" i="3"/>
  <c r="G240" i="3"/>
  <c r="BA240" i="3" s="1"/>
  <c r="BE238" i="3"/>
  <c r="BD238" i="3"/>
  <c r="BC238" i="3"/>
  <c r="BB238" i="3"/>
  <c r="G238" i="3"/>
  <c r="BA238" i="3" s="1"/>
  <c r="BE236" i="3"/>
  <c r="BD236" i="3"/>
  <c r="BC236" i="3"/>
  <c r="BC247" i="3" s="1"/>
  <c r="G16" i="2" s="1"/>
  <c r="BB236" i="3"/>
  <c r="G236" i="3"/>
  <c r="BE234" i="3"/>
  <c r="BD234" i="3"/>
  <c r="BC234" i="3"/>
  <c r="BB234" i="3"/>
  <c r="BB247" i="3" s="1"/>
  <c r="F16" i="2" s="1"/>
  <c r="G234" i="3"/>
  <c r="BA234" i="3" s="1"/>
  <c r="B16" i="2"/>
  <c r="A16" i="2"/>
  <c r="C247" i="3"/>
  <c r="BE230" i="3"/>
  <c r="BD230" i="3"/>
  <c r="BC230" i="3"/>
  <c r="BB230" i="3"/>
  <c r="G230" i="3"/>
  <c r="BA230" i="3" s="1"/>
  <c r="BE228" i="3"/>
  <c r="BE232" i="3" s="1"/>
  <c r="I15" i="2" s="1"/>
  <c r="BD228" i="3"/>
  <c r="BC228" i="3"/>
  <c r="BB228" i="3"/>
  <c r="G228" i="3"/>
  <c r="B15" i="2"/>
  <c r="A15" i="2"/>
  <c r="C232" i="3"/>
  <c r="BE225" i="3"/>
  <c r="BD225" i="3"/>
  <c r="BC225" i="3"/>
  <c r="BB225" i="3"/>
  <c r="G225" i="3"/>
  <c r="BA225" i="3" s="1"/>
  <c r="BE223" i="3"/>
  <c r="BD223" i="3"/>
  <c r="BC223" i="3"/>
  <c r="BB223" i="3"/>
  <c r="BA223" i="3"/>
  <c r="G223" i="3"/>
  <c r="BE222" i="3"/>
  <c r="BD222" i="3"/>
  <c r="BC222" i="3"/>
  <c r="BB222" i="3"/>
  <c r="G222" i="3"/>
  <c r="BA222" i="3" s="1"/>
  <c r="BE221" i="3"/>
  <c r="BD221" i="3"/>
  <c r="BC221" i="3"/>
  <c r="BB221" i="3"/>
  <c r="G221" i="3"/>
  <c r="BA221" i="3" s="1"/>
  <c r="BE219" i="3"/>
  <c r="BD219" i="3"/>
  <c r="BC219" i="3"/>
  <c r="BB219" i="3"/>
  <c r="G219" i="3"/>
  <c r="BA219" i="3" s="1"/>
  <c r="BE218" i="3"/>
  <c r="BD218" i="3"/>
  <c r="BC218" i="3"/>
  <c r="BB218" i="3"/>
  <c r="BA218" i="3"/>
  <c r="G218" i="3"/>
  <c r="BE217" i="3"/>
  <c r="BD217" i="3"/>
  <c r="BC217" i="3"/>
  <c r="BB217" i="3"/>
  <c r="G217" i="3"/>
  <c r="BE215" i="3"/>
  <c r="BD215" i="3"/>
  <c r="BD226" i="3" s="1"/>
  <c r="H14" i="2" s="1"/>
  <c r="BC215" i="3"/>
  <c r="BB215" i="3"/>
  <c r="BB226" i="3" s="1"/>
  <c r="F14" i="2" s="1"/>
  <c r="G215" i="3"/>
  <c r="BA215" i="3" s="1"/>
  <c r="B14" i="2"/>
  <c r="A14" i="2"/>
  <c r="C226" i="3"/>
  <c r="BE207" i="3"/>
  <c r="BE213" i="3" s="1"/>
  <c r="I13" i="2" s="1"/>
  <c r="BD207" i="3"/>
  <c r="BC207" i="3"/>
  <c r="BB207" i="3"/>
  <c r="BB213" i="3" s="1"/>
  <c r="F13" i="2" s="1"/>
  <c r="G207" i="3"/>
  <c r="BA207" i="3" s="1"/>
  <c r="BA213" i="3" s="1"/>
  <c r="E13" i="2" s="1"/>
  <c r="B13" i="2"/>
  <c r="A13" i="2"/>
  <c r="BD213" i="3"/>
  <c r="H13" i="2" s="1"/>
  <c r="BC213" i="3"/>
  <c r="G13" i="2" s="1"/>
  <c r="C213" i="3"/>
  <c r="BE199" i="3"/>
  <c r="BD199" i="3"/>
  <c r="BC199" i="3"/>
  <c r="BB199" i="3"/>
  <c r="G199" i="3"/>
  <c r="BA199" i="3" s="1"/>
  <c r="BE198" i="3"/>
  <c r="BD198" i="3"/>
  <c r="BC198" i="3"/>
  <c r="BB198" i="3"/>
  <c r="G198" i="3"/>
  <c r="BA198" i="3" s="1"/>
  <c r="BE195" i="3"/>
  <c r="BD195" i="3"/>
  <c r="BC195" i="3"/>
  <c r="BB195" i="3"/>
  <c r="G195" i="3"/>
  <c r="BA195" i="3" s="1"/>
  <c r="BE190" i="3"/>
  <c r="BE205" i="3" s="1"/>
  <c r="I12" i="2" s="1"/>
  <c r="BD190" i="3"/>
  <c r="BC190" i="3"/>
  <c r="BB190" i="3"/>
  <c r="G190" i="3"/>
  <c r="G205" i="3" s="1"/>
  <c r="B12" i="2"/>
  <c r="A12" i="2"/>
  <c r="C205" i="3"/>
  <c r="BE186" i="3"/>
  <c r="BD186" i="3"/>
  <c r="BD188" i="3" s="1"/>
  <c r="H11" i="2" s="1"/>
  <c r="BC186" i="3"/>
  <c r="BB186" i="3"/>
  <c r="G186" i="3"/>
  <c r="BA186" i="3" s="1"/>
  <c r="BE183" i="3"/>
  <c r="BD183" i="3"/>
  <c r="BC183" i="3"/>
  <c r="BC188" i="3" s="1"/>
  <c r="G11" i="2" s="1"/>
  <c r="BB183" i="3"/>
  <c r="G183" i="3"/>
  <c r="BA183" i="3" s="1"/>
  <c r="B11" i="2"/>
  <c r="A11" i="2"/>
  <c r="G188" i="3"/>
  <c r="C188" i="3"/>
  <c r="BE171" i="3"/>
  <c r="BE181" i="3" s="1"/>
  <c r="I10" i="2" s="1"/>
  <c r="BD171" i="3"/>
  <c r="BC171" i="3"/>
  <c r="BC181" i="3" s="1"/>
  <c r="G10" i="2" s="1"/>
  <c r="BB171" i="3"/>
  <c r="BB181" i="3" s="1"/>
  <c r="F10" i="2" s="1"/>
  <c r="G171" i="3"/>
  <c r="BA171" i="3" s="1"/>
  <c r="BA181" i="3" s="1"/>
  <c r="E10" i="2" s="1"/>
  <c r="B10" i="2"/>
  <c r="A10" i="2"/>
  <c r="BD181" i="3"/>
  <c r="H10" i="2" s="1"/>
  <c r="C181" i="3"/>
  <c r="BE161" i="3"/>
  <c r="BD161" i="3"/>
  <c r="BC161" i="3"/>
  <c r="BB161" i="3"/>
  <c r="G161" i="3"/>
  <c r="BA161" i="3" s="1"/>
  <c r="BE159" i="3"/>
  <c r="BD159" i="3"/>
  <c r="BC159" i="3"/>
  <c r="BB159" i="3"/>
  <c r="G159" i="3"/>
  <c r="BA159" i="3" s="1"/>
  <c r="BE154" i="3"/>
  <c r="BD154" i="3"/>
  <c r="BC154" i="3"/>
  <c r="BB154" i="3"/>
  <c r="G154" i="3"/>
  <c r="BA154" i="3" s="1"/>
  <c r="BE147" i="3"/>
  <c r="BD147" i="3"/>
  <c r="BC147" i="3"/>
  <c r="BB147" i="3"/>
  <c r="G147" i="3"/>
  <c r="BA147" i="3" s="1"/>
  <c r="BE143" i="3"/>
  <c r="BD143" i="3"/>
  <c r="BC143" i="3"/>
  <c r="BB143" i="3"/>
  <c r="G143" i="3"/>
  <c r="BA143" i="3" s="1"/>
  <c r="BE135" i="3"/>
  <c r="BD135" i="3"/>
  <c r="BC135" i="3"/>
  <c r="BB135" i="3"/>
  <c r="G135" i="3"/>
  <c r="BA135" i="3" s="1"/>
  <c r="BE127" i="3"/>
  <c r="BE169" i="3" s="1"/>
  <c r="I9" i="2" s="1"/>
  <c r="BD127" i="3"/>
  <c r="BC127" i="3"/>
  <c r="BB127" i="3"/>
  <c r="G127" i="3"/>
  <c r="BA127" i="3" s="1"/>
  <c r="BE125" i="3"/>
  <c r="BD125" i="3"/>
  <c r="BC125" i="3"/>
  <c r="BB125" i="3"/>
  <c r="G125" i="3"/>
  <c r="B9" i="2"/>
  <c r="A9" i="2"/>
  <c r="C169" i="3"/>
  <c r="BE121" i="3"/>
  <c r="BD121" i="3"/>
  <c r="BC121" i="3"/>
  <c r="BB121" i="3"/>
  <c r="G121" i="3"/>
  <c r="BA121" i="3" s="1"/>
  <c r="BE119" i="3"/>
  <c r="BD119" i="3"/>
  <c r="BC119" i="3"/>
  <c r="BB119" i="3"/>
  <c r="G119" i="3"/>
  <c r="BA119" i="3" s="1"/>
  <c r="BE116" i="3"/>
  <c r="BD116" i="3"/>
  <c r="BC116" i="3"/>
  <c r="BB116" i="3"/>
  <c r="BA116" i="3"/>
  <c r="G116" i="3"/>
  <c r="BE114" i="3"/>
  <c r="BD114" i="3"/>
  <c r="BC114" i="3"/>
  <c r="BB114" i="3"/>
  <c r="G114" i="3"/>
  <c r="BA114" i="3" s="1"/>
  <c r="BE112" i="3"/>
  <c r="BD112" i="3"/>
  <c r="BC112" i="3"/>
  <c r="BB112" i="3"/>
  <c r="G112" i="3"/>
  <c r="BA112" i="3" s="1"/>
  <c r="BE109" i="3"/>
  <c r="BD109" i="3"/>
  <c r="BC109" i="3"/>
  <c r="BB109" i="3"/>
  <c r="G109" i="3"/>
  <c r="BA109" i="3" s="1"/>
  <c r="BE106" i="3"/>
  <c r="BD106" i="3"/>
  <c r="BC106" i="3"/>
  <c r="BB106" i="3"/>
  <c r="G106" i="3"/>
  <c r="BA106" i="3" s="1"/>
  <c r="BE103" i="3"/>
  <c r="BD103" i="3"/>
  <c r="BC103" i="3"/>
  <c r="BB103" i="3"/>
  <c r="G103" i="3"/>
  <c r="BA103" i="3" s="1"/>
  <c r="BE101" i="3"/>
  <c r="BD101" i="3"/>
  <c r="BC101" i="3"/>
  <c r="BB101" i="3"/>
  <c r="G101" i="3"/>
  <c r="BA101" i="3" s="1"/>
  <c r="BE99" i="3"/>
  <c r="BD99" i="3"/>
  <c r="BC99" i="3"/>
  <c r="BB99" i="3"/>
  <c r="G99" i="3"/>
  <c r="BA99" i="3" s="1"/>
  <c r="B8" i="2"/>
  <c r="A8" i="2"/>
  <c r="BD123" i="3"/>
  <c r="H8" i="2" s="1"/>
  <c r="C123" i="3"/>
  <c r="BE92" i="3"/>
  <c r="BD92" i="3"/>
  <c r="BC92" i="3"/>
  <c r="BB92" i="3"/>
  <c r="G92" i="3"/>
  <c r="BA92" i="3" s="1"/>
  <c r="BE87" i="3"/>
  <c r="BD87" i="3"/>
  <c r="BC87" i="3"/>
  <c r="BB87" i="3"/>
  <c r="G87" i="3"/>
  <c r="BA87" i="3" s="1"/>
  <c r="BE84" i="3"/>
  <c r="BD84" i="3"/>
  <c r="BC84" i="3"/>
  <c r="BB84" i="3"/>
  <c r="G84" i="3"/>
  <c r="BA84" i="3" s="1"/>
  <c r="BE78" i="3"/>
  <c r="BD78" i="3"/>
  <c r="BC78" i="3"/>
  <c r="BB78" i="3"/>
  <c r="G78" i="3"/>
  <c r="BA78" i="3" s="1"/>
  <c r="BE73" i="3"/>
  <c r="BD73" i="3"/>
  <c r="BC73" i="3"/>
  <c r="BB73" i="3"/>
  <c r="BA73" i="3"/>
  <c r="G73" i="3"/>
  <c r="BE68" i="3"/>
  <c r="BD68" i="3"/>
  <c r="BC68" i="3"/>
  <c r="BB68" i="3"/>
  <c r="G68" i="3"/>
  <c r="BA68" i="3" s="1"/>
  <c r="BE63" i="3"/>
  <c r="BD63" i="3"/>
  <c r="BC63" i="3"/>
  <c r="BB63" i="3"/>
  <c r="G63" i="3"/>
  <c r="BA63" i="3" s="1"/>
  <c r="BE60" i="3"/>
  <c r="BD60" i="3"/>
  <c r="BC60" i="3"/>
  <c r="BB60" i="3"/>
  <c r="G60" i="3"/>
  <c r="BA60" i="3" s="1"/>
  <c r="BE57" i="3"/>
  <c r="BD57" i="3"/>
  <c r="BC57" i="3"/>
  <c r="BB57" i="3"/>
  <c r="G57" i="3"/>
  <c r="BA57" i="3" s="1"/>
  <c r="BE54" i="3"/>
  <c r="BD54" i="3"/>
  <c r="BC54" i="3"/>
  <c r="BB54" i="3"/>
  <c r="G54" i="3"/>
  <c r="BA54" i="3" s="1"/>
  <c r="BE51" i="3"/>
  <c r="BD51" i="3"/>
  <c r="BC51" i="3"/>
  <c r="BB51" i="3"/>
  <c r="G51" i="3"/>
  <c r="BA51" i="3" s="1"/>
  <c r="BE48" i="3"/>
  <c r="BD48" i="3"/>
  <c r="BC48" i="3"/>
  <c r="BB48" i="3"/>
  <c r="G48" i="3"/>
  <c r="BA48" i="3" s="1"/>
  <c r="BE42" i="3"/>
  <c r="BD42" i="3"/>
  <c r="BC42" i="3"/>
  <c r="BB42" i="3"/>
  <c r="BA42" i="3"/>
  <c r="G42" i="3"/>
  <c r="BE39" i="3"/>
  <c r="BD39" i="3"/>
  <c r="BC39" i="3"/>
  <c r="BB39" i="3"/>
  <c r="G39" i="3"/>
  <c r="BA39" i="3" s="1"/>
  <c r="BE36" i="3"/>
  <c r="BD36" i="3"/>
  <c r="BC36" i="3"/>
  <c r="BB36" i="3"/>
  <c r="G36" i="3"/>
  <c r="BA36" i="3" s="1"/>
  <c r="BE33" i="3"/>
  <c r="BD33" i="3"/>
  <c r="BC33" i="3"/>
  <c r="BB33" i="3"/>
  <c r="G33" i="3"/>
  <c r="BA33" i="3" s="1"/>
  <c r="BE30" i="3"/>
  <c r="BD30" i="3"/>
  <c r="BC30" i="3"/>
  <c r="BB30" i="3"/>
  <c r="G30" i="3"/>
  <c r="BA30" i="3" s="1"/>
  <c r="BE26" i="3"/>
  <c r="BD26" i="3"/>
  <c r="BC26" i="3"/>
  <c r="BB26" i="3"/>
  <c r="G26" i="3"/>
  <c r="BA26" i="3" s="1"/>
  <c r="BE20" i="3"/>
  <c r="BD20" i="3"/>
  <c r="BC20" i="3"/>
  <c r="BB20" i="3"/>
  <c r="G20" i="3"/>
  <c r="BA20" i="3" s="1"/>
  <c r="BE19" i="3"/>
  <c r="BD19" i="3"/>
  <c r="BC19" i="3"/>
  <c r="BB19" i="3"/>
  <c r="G19" i="3"/>
  <c r="BA19" i="3" s="1"/>
  <c r="BE15" i="3"/>
  <c r="BD15" i="3"/>
  <c r="BC15" i="3"/>
  <c r="BB15" i="3"/>
  <c r="BA15" i="3"/>
  <c r="G15" i="3"/>
  <c r="BE12" i="3"/>
  <c r="BD12" i="3"/>
  <c r="BC12" i="3"/>
  <c r="BB12" i="3"/>
  <c r="G12" i="3"/>
  <c r="BE8" i="3"/>
  <c r="BD8" i="3"/>
  <c r="BC8" i="3"/>
  <c r="BB8" i="3"/>
  <c r="G8" i="3"/>
  <c r="BA8" i="3" s="1"/>
  <c r="B7" i="2"/>
  <c r="A7" i="2"/>
  <c r="C97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G226" i="3" l="1"/>
  <c r="BD97" i="3"/>
  <c r="H7" i="2" s="1"/>
  <c r="BC169" i="3"/>
  <c r="G9" i="2" s="1"/>
  <c r="G181" i="3"/>
  <c r="BB188" i="3"/>
  <c r="F11" i="2" s="1"/>
  <c r="BA188" i="3"/>
  <c r="E11" i="2" s="1"/>
  <c r="BE188" i="3"/>
  <c r="I11" i="2" s="1"/>
  <c r="BB205" i="3"/>
  <c r="F12" i="2" s="1"/>
  <c r="BE247" i="3"/>
  <c r="I16" i="2" s="1"/>
  <c r="BD247" i="3"/>
  <c r="H16" i="2" s="1"/>
  <c r="BC265" i="3"/>
  <c r="G19" i="2" s="1"/>
  <c r="BB312" i="3"/>
  <c r="F24" i="2" s="1"/>
  <c r="BC97" i="3"/>
  <c r="G7" i="2" s="1"/>
  <c r="BC123" i="3"/>
  <c r="G8" i="2" s="1"/>
  <c r="G169" i="3"/>
  <c r="BD205" i="3"/>
  <c r="H12" i="2" s="1"/>
  <c r="G213" i="3"/>
  <c r="BD232" i="3"/>
  <c r="H15" i="2" s="1"/>
  <c r="BB232" i="3"/>
  <c r="F15" i="2" s="1"/>
  <c r="BA265" i="3"/>
  <c r="E19" i="2" s="1"/>
  <c r="BE265" i="3"/>
  <c r="I19" i="2" s="1"/>
  <c r="BD265" i="3"/>
  <c r="H19" i="2" s="1"/>
  <c r="BD297" i="3"/>
  <c r="H21" i="2" s="1"/>
  <c r="BE312" i="3"/>
  <c r="I24" i="2" s="1"/>
  <c r="BD312" i="3"/>
  <c r="H24" i="2" s="1"/>
  <c r="BB97" i="3"/>
  <c r="F7" i="2" s="1"/>
  <c r="G97" i="3"/>
  <c r="BE97" i="3"/>
  <c r="I7" i="2" s="1"/>
  <c r="I25" i="2" s="1"/>
  <c r="BB123" i="3"/>
  <c r="F8" i="2" s="1"/>
  <c r="BA123" i="3"/>
  <c r="E8" i="2" s="1"/>
  <c r="BE123" i="3"/>
  <c r="I8" i="2" s="1"/>
  <c r="BD169" i="3"/>
  <c r="H9" i="2" s="1"/>
  <c r="BB169" i="3"/>
  <c r="F9" i="2" s="1"/>
  <c r="BC205" i="3"/>
  <c r="G12" i="2" s="1"/>
  <c r="BC226" i="3"/>
  <c r="G14" i="2" s="1"/>
  <c r="BA217" i="3"/>
  <c r="BC232" i="3"/>
  <c r="G15" i="2" s="1"/>
  <c r="BC297" i="3"/>
  <c r="G21" i="2" s="1"/>
  <c r="G123" i="3"/>
  <c r="BA125" i="3"/>
  <c r="BA169" i="3" s="1"/>
  <c r="E9" i="2" s="1"/>
  <c r="BA190" i="3"/>
  <c r="BA205" i="3" s="1"/>
  <c r="E12" i="2" s="1"/>
  <c r="BA226" i="3"/>
  <c r="E14" i="2" s="1"/>
  <c r="BE226" i="3"/>
  <c r="I14" i="2" s="1"/>
  <c r="G297" i="3"/>
  <c r="BB271" i="3"/>
  <c r="BB297" i="3" s="1"/>
  <c r="F21" i="2" s="1"/>
  <c r="BA12" i="3"/>
  <c r="BA97" i="3" s="1"/>
  <c r="E7" i="2" s="1"/>
  <c r="G232" i="3"/>
  <c r="BA228" i="3"/>
  <c r="BA232" i="3" s="1"/>
  <c r="E15" i="2" s="1"/>
  <c r="G269" i="3"/>
  <c r="BB267" i="3"/>
  <c r="BB269" i="3" s="1"/>
  <c r="F20" i="2" s="1"/>
  <c r="G265" i="3"/>
  <c r="BB261" i="3"/>
  <c r="BB265" i="3" s="1"/>
  <c r="F19" i="2" s="1"/>
  <c r="G247" i="3"/>
  <c r="BA236" i="3"/>
  <c r="BA247" i="3" s="1"/>
  <c r="E16" i="2" s="1"/>
  <c r="G312" i="3"/>
  <c r="BA309" i="3"/>
  <c r="BA312" i="3" s="1"/>
  <c r="E24" i="2" s="1"/>
  <c r="G25" i="2" l="1"/>
  <c r="C18" i="1" s="1"/>
  <c r="H25" i="2"/>
  <c r="C17" i="1" s="1"/>
  <c r="C21" i="1"/>
  <c r="F25" i="2"/>
  <c r="C16" i="1" s="1"/>
  <c r="E25" i="2"/>
  <c r="G64" i="2" l="1"/>
  <c r="I64" i="2" s="1"/>
  <c r="G20" i="1" s="1"/>
  <c r="G47" i="2"/>
  <c r="I47" i="2" s="1"/>
  <c r="G19" i="1" s="1"/>
  <c r="G46" i="2"/>
  <c r="I46" i="2" s="1"/>
  <c r="G18" i="1" s="1"/>
  <c r="G32" i="2"/>
  <c r="I32" i="2" s="1"/>
  <c r="G17" i="1" s="1"/>
  <c r="G31" i="2"/>
  <c r="I31" i="2" s="1"/>
  <c r="G16" i="1" s="1"/>
  <c r="G30" i="2"/>
  <c r="I30" i="2" s="1"/>
  <c r="C15" i="1"/>
  <c r="C19" i="1" s="1"/>
  <c r="C22" i="1" s="1"/>
  <c r="H65" i="2" l="1"/>
  <c r="G23" i="1" s="1"/>
  <c r="G15" i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<sst xmlns="http://schemas.openxmlformats.org/spreadsheetml/2006/main" count="799" uniqueCount="440">
  <si>
    <t>Rozpočet</t>
  </si>
  <si>
    <t xml:space="preserve">JKSO </t>
  </si>
  <si>
    <t>Objekt</t>
  </si>
  <si>
    <t xml:space="preserve">SKP </t>
  </si>
  <si>
    <t xml:space="preserve">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</si>
  <si>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</si>
  <si>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</si>
  <si>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</si>
  <si>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</si>
  <si>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</si>
  <si>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</si>
  <si>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</si>
  <si>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</si>
  <si>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</si>
  <si>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</si>
  <si>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</si>
  <si>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</si>
  <si>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</si>
  <si>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</si>
  <si>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</si>
  <si>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</si>
  <si>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</si>
  <si>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</si>
  <si>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</si>
  <si>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</si>
  <si>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</si>
  <si>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</si>
  <si>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</si>
  <si>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</si>
  <si>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</si>
  <si>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</si>
  <si>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</si>
  <si>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</si>
  <si>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</si>
  <si>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</si>
  <si>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</si>
  <si>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</si>
  <si>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</si>
  <si>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</si>
  <si>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</si>
  <si>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</si>
  <si>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</si>
  <si>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</si>
  <si>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</si>
  <si>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</si>
  <si>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</si>
  <si>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</si>
  <si>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</si>
  <si>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</si>
  <si>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</si>
  <si>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</si>
  <si>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</si>
  <si>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</si>
  <si>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</si>
  <si>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</si>
  <si>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</si>
  <si>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</si>
  <si>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</si>
  <si>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</si>
  <si>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</si>
  <si>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</si>
  <si>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</si>
  <si>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</si>
  <si>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</si>
  <si>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</si>
  <si>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</si>
  <si>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</si>
  <si>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</si>
  <si>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</si>
  <si>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</si>
  <si>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</si>
  <si>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</si>
  <si>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</si>
  <si>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</si>
  <si>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</si>
  <si>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</si>
  <si>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A74-2016</t>
  </si>
  <si>
    <t>Kašna na Náměstí Svobody v Místku</t>
  </si>
  <si>
    <t>01</t>
  </si>
  <si>
    <t>Architektonicko-stavební řešení</t>
  </si>
  <si>
    <t>113106121R00</t>
  </si>
  <si>
    <t xml:space="preserve">Rozebrání dlažeb z betonových dlaždic na sucho </t>
  </si>
  <si>
    <t>m2</t>
  </si>
  <si>
    <t>pro technologii:6,5*8</t>
  </si>
  <si>
    <t>4*1</t>
  </si>
  <si>
    <t>pro kanalizační přípojku:5,5*1</t>
  </si>
  <si>
    <t>113106211R00</t>
  </si>
  <si>
    <t xml:space="preserve">Rozebrání dlažeb z žulových kostek </t>
  </si>
  <si>
    <t>pro kašnu:8,8*8,8</t>
  </si>
  <si>
    <t>pro kanalizaci:5*1</t>
  </si>
  <si>
    <t>113107550R00</t>
  </si>
  <si>
    <t xml:space="preserve">Odstranění podkladu pl. 50 m2,kam.drcené tl.50 cm </t>
  </si>
  <si>
    <t>Mezisoučet</t>
  </si>
  <si>
    <t>120001101R00</t>
  </si>
  <si>
    <t xml:space="preserve">Příplatek za ztížení vykopávky v blízkosti vedení </t>
  </si>
  <si>
    <t>m3</t>
  </si>
  <si>
    <t>131301201R00</t>
  </si>
  <si>
    <t xml:space="preserve">Hloubení zapažených jam v hor.4 do 100 m3 </t>
  </si>
  <si>
    <t>pro kašnu:8,8*8,8*0,5</t>
  </si>
  <si>
    <t>pro technologii:6,5*8*0,5</t>
  </si>
  <si>
    <t>1,5*3*1,2*2</t>
  </si>
  <si>
    <t>131301209R00</t>
  </si>
  <si>
    <t xml:space="preserve">Příplatek za lepivost - hloubení zapaž.jam v hor.4 </t>
  </si>
  <si>
    <t>pro kašnu:38,72</t>
  </si>
  <si>
    <t>132301201R00</t>
  </si>
  <si>
    <t xml:space="preserve">Hloubení rýh šířky do 200 cm v hor.4 do 100 m3 </t>
  </si>
  <si>
    <t>pro technologii:4*1*2,5</t>
  </si>
  <si>
    <t>pro kanalizaci:10,5*2,5*1</t>
  </si>
  <si>
    <t>132301209R00</t>
  </si>
  <si>
    <t xml:space="preserve">Příplatek za lepivost - hloubení rýh 200cm v hor.4 </t>
  </si>
  <si>
    <t>pro technologii:10</t>
  </si>
  <si>
    <t>pro kanalizaci:26,25</t>
  </si>
  <si>
    <t>151101102R00</t>
  </si>
  <si>
    <t xml:space="preserve">Pažení a rozepření stěn rýh - příložné - hl.do 4 m </t>
  </si>
  <si>
    <t>pro technologii:4*2,5*2</t>
  </si>
  <si>
    <t>pro kanalizaci:10,5*2,5*2</t>
  </si>
  <si>
    <t>151101112R00</t>
  </si>
  <si>
    <t xml:space="preserve">Odstranění pažení stěn rýh - příložné - hl. do 4 m </t>
  </si>
  <si>
    <t>pro technologii:20</t>
  </si>
  <si>
    <t>151101201R00</t>
  </si>
  <si>
    <t xml:space="preserve">Pažení stěn výkopu - příložné - hloubky do 4 m </t>
  </si>
  <si>
    <t>pro kašnu:8,8*4*1</t>
  </si>
  <si>
    <t>pro technologii:(6,5+8)*2*1</t>
  </si>
  <si>
    <t>(1,5+1,5+3)*1,2*2</t>
  </si>
  <si>
    <t>151101211R00</t>
  </si>
  <si>
    <t xml:space="preserve">Odstranění pažení stěn - příložné - hl. do 4 m </t>
  </si>
  <si>
    <t>pro kašnu:35,2</t>
  </si>
  <si>
    <t>pro technologii:43,4</t>
  </si>
  <si>
    <t>151101301R00</t>
  </si>
  <si>
    <t xml:space="preserve">Rozepření stěn pažení - příložné -  hl. do 4 m </t>
  </si>
  <si>
    <t>151101311R00</t>
  </si>
  <si>
    <t xml:space="preserve">Odstranění rozepření stěn - příložné - hl. do 4 m </t>
  </si>
  <si>
    <t>151101401R00</t>
  </si>
  <si>
    <t xml:space="preserve">Vzepření stěn pažení - příložné - hl. do 4 m </t>
  </si>
  <si>
    <t>151101411R00</t>
  </si>
  <si>
    <t xml:space="preserve">Odstranění vzepření stěn - příložné - hl. do 4 m </t>
  </si>
  <si>
    <t>161101101R00</t>
  </si>
  <si>
    <t xml:space="preserve">Svislé přemístění výkopku z hor.1-4 do 2,5 m </t>
  </si>
  <si>
    <t>10</t>
  </si>
  <si>
    <t>162701105R00</t>
  </si>
  <si>
    <t xml:space="preserve">Vodorovné přemístění výkopku z hor.1-4 do 10000 m </t>
  </si>
  <si>
    <t>162701109R00</t>
  </si>
  <si>
    <t xml:space="preserve">Příplatek k vod. přemístění hor.1-4 za další 1 km </t>
  </si>
  <si>
    <t>pro kašnu:38,72*9</t>
  </si>
  <si>
    <t>pro technologii:43,4*9</t>
  </si>
  <si>
    <t>10*9</t>
  </si>
  <si>
    <t>174101101R00</t>
  </si>
  <si>
    <t xml:space="preserve">Zásyp jam, rýh, šachet se zhutněním </t>
  </si>
  <si>
    <t>pro kašnu:13,355*0,35</t>
  </si>
  <si>
    <t>58,32*0,45</t>
  </si>
  <si>
    <t>pro technologii:33,73</t>
  </si>
  <si>
    <t>5,2</t>
  </si>
  <si>
    <t>pro kanalizaci:13,65</t>
  </si>
  <si>
    <t>175101101RT2</t>
  </si>
  <si>
    <t>Obsyp potrubí bez prohození sypaniny s dodáním štěrkopísku</t>
  </si>
  <si>
    <t>pro technologii:4*1*0,5</t>
  </si>
  <si>
    <t>pro kanalizaci:10,5*0,5*1</t>
  </si>
  <si>
    <t>199000002R00</t>
  </si>
  <si>
    <t xml:space="preserve">Poplatek za skládku horniny 1- 4 </t>
  </si>
  <si>
    <t>583415024</t>
  </si>
  <si>
    <t>Kamenivo</t>
  </si>
  <si>
    <t>t</t>
  </si>
  <si>
    <t>pro kašnu:30,9183*1,9</t>
  </si>
  <si>
    <t>pro technologii:33,73*1,9</t>
  </si>
  <si>
    <t>5,2*1,9</t>
  </si>
  <si>
    <t>pro kanalizaci:13,65*1,9</t>
  </si>
  <si>
    <t>2</t>
  </si>
  <si>
    <t>Základy a zvláštní zakládání</t>
  </si>
  <si>
    <t>215901101RT5</t>
  </si>
  <si>
    <t>Zhutnění podloží z hornin nesoudržných do 92% PS vibrační deskou</t>
  </si>
  <si>
    <t>271531111R00</t>
  </si>
  <si>
    <t xml:space="preserve">Polštář základu z kameniva </t>
  </si>
  <si>
    <t>271571111R00</t>
  </si>
  <si>
    <t xml:space="preserve">Polštář základu ze štěrkopísku tříděného </t>
  </si>
  <si>
    <t>kašna:19,12*0,15</t>
  </si>
  <si>
    <t>pro technologii:1*0,5*0,15*2</t>
  </si>
  <si>
    <t>273313621R00</t>
  </si>
  <si>
    <t xml:space="preserve">Beton základových desek prostý C 20/25 </t>
  </si>
  <si>
    <t>pro kašnu:13,355*0,05</t>
  </si>
  <si>
    <t>pro technologii:1*0,5*0,05*2</t>
  </si>
  <si>
    <t>273321321R00</t>
  </si>
  <si>
    <t xml:space="preserve">Železobeton základových desek C 20/25 XC1 </t>
  </si>
  <si>
    <t>pro kašnu:19,12*0,25</t>
  </si>
  <si>
    <t>pro technologii:1*0,5*0,1*2</t>
  </si>
  <si>
    <t>274313621R00</t>
  </si>
  <si>
    <t xml:space="preserve">Beton základových pasů prostý C 20/25 </t>
  </si>
  <si>
    <t>pro kašnu:2*0,4*0,05*8</t>
  </si>
  <si>
    <t>274321321R00</t>
  </si>
  <si>
    <t xml:space="preserve">Železobeton základových pasů C 20/25 XC1 </t>
  </si>
  <si>
    <t>pro kašnu:2*0,4*0,7*8</t>
  </si>
  <si>
    <t>274351215R00</t>
  </si>
  <si>
    <t xml:space="preserve">Bednění stěn základových pasů - zřízení </t>
  </si>
  <si>
    <t>pro kašnu:2*1*8</t>
  </si>
  <si>
    <t>1,655*0,75*8</t>
  </si>
  <si>
    <t>274351216R00</t>
  </si>
  <si>
    <t xml:space="preserve">Bednění stěn základových pasů - odstranění </t>
  </si>
  <si>
    <t>pro kašnu:25,93</t>
  </si>
  <si>
    <t>274361214R00</t>
  </si>
  <si>
    <t xml:space="preserve">Výztuž základových pasů/ desky z oceli 10505 (R) </t>
  </si>
  <si>
    <t>pro kašnu:0,434</t>
  </si>
  <si>
    <t>3</t>
  </si>
  <si>
    <t>Svislé a kompletní konstrukce</t>
  </si>
  <si>
    <t>289475111R00</t>
  </si>
  <si>
    <t xml:space="preserve">Torkretový plášť nosníků </t>
  </si>
  <si>
    <t>pro technologii:4</t>
  </si>
  <si>
    <t>311321312R00</t>
  </si>
  <si>
    <t xml:space="preserve">Železobeton základových zdí C 20/25 </t>
  </si>
  <si>
    <t>pro technologii:(0,5+0,8+0,5)*1,76*0,1*2</t>
  </si>
  <si>
    <t>1*0,84*0,1*2</t>
  </si>
  <si>
    <t>(0,9+0,6)*2*0,8*0,15</t>
  </si>
  <si>
    <t>311351105R00</t>
  </si>
  <si>
    <t xml:space="preserve">Bednění základových zdí oboustranné - zřízení </t>
  </si>
  <si>
    <t>pro technologii:(0,5+1+0,5)*1,91*2</t>
  </si>
  <si>
    <t>(0,4+0,8+0,4)*1,76*2</t>
  </si>
  <si>
    <t>(1*0,84*2)+(0,8*0,84*2)</t>
  </si>
  <si>
    <t>(0,9*4*0,8)+(0,6*4*0,8)</t>
  </si>
  <si>
    <t>4,8</t>
  </si>
  <si>
    <t>311351106R00</t>
  </si>
  <si>
    <t xml:space="preserve">Bednění základových zdí oboustranné-odstranění </t>
  </si>
  <si>
    <t>pro technologii:16,296</t>
  </si>
  <si>
    <t>311361921RT5</t>
  </si>
  <si>
    <t>Výztuž základových zdí ze svařovaných sítí průměr drátu 6,0, oka 200/200 mm</t>
  </si>
  <si>
    <t>pro technologii:0,5*1*1,2*2,22/1000*2</t>
  </si>
  <si>
    <t>1*0,84*1,2*2,22/1000*2</t>
  </si>
  <si>
    <t>(0,5+1+0,5)*1,76*1,2*2,22/1000*2</t>
  </si>
  <si>
    <t>(0,9*4*0,8)*1,2*2,22/1000</t>
  </si>
  <si>
    <t>0,0077</t>
  </si>
  <si>
    <t>317940911RAA</t>
  </si>
  <si>
    <t>Osazení válcovaných profilů dodatečně vysekání drážky v betonu, dodávka prof., zapravení</t>
  </si>
  <si>
    <t>Vysekání pod stropní deskou vodorovnou drážku šířky 70 mm nebo kapsy hl. 100 mm , uložení I č.120, U č.100 nebo I č. 160. Tento profil uložit do jemné betonové směsi (5 mm) do kapsy v betonové stěně.</t>
  </si>
  <si>
    <t>I č.120:1*11,1*1,1/1000*2</t>
  </si>
  <si>
    <t>I č. 160:2,3*1,1*17,9/1000</t>
  </si>
  <si>
    <t>U č. 100:0,75*2*1,1*10,6/1000</t>
  </si>
  <si>
    <t>3-001.RXX</t>
  </si>
  <si>
    <t>Podepření stropních desek pro osazení profilů cca 3 ks</t>
  </si>
  <si>
    <t>soub</t>
  </si>
  <si>
    <t>pro technologii:3</t>
  </si>
  <si>
    <t>3-002.RXX</t>
  </si>
  <si>
    <t xml:space="preserve">Úprava stávajícího ocelového nosníku I č.160/1,8 m </t>
  </si>
  <si>
    <t>kus</t>
  </si>
  <si>
    <t>Položka zahrnuje:</t>
  </si>
  <si>
    <t>- otrýskání</t>
  </si>
  <si>
    <t xml:space="preserve">- ověření míry zrezivění (více než 15% je nepřípustné) </t>
  </si>
  <si>
    <t>- zatorkrétování tak, aby byla zajištěna jeho životnost na dalších 80 let</t>
  </si>
  <si>
    <t>V případě, že vyhovovat nebude, je nutno jej vyměnit.</t>
  </si>
  <si>
    <t>pro tcehnologii:1</t>
  </si>
  <si>
    <t>38</t>
  </si>
  <si>
    <t>Kompletní konstrukce</t>
  </si>
  <si>
    <t>38-001.RXX</t>
  </si>
  <si>
    <t>D+M kašny - materiál pískovec masiv kompletní provedené dle zadání</t>
  </si>
  <si>
    <t>- surovina....13 m3</t>
  </si>
  <si>
    <t>- formátování hranolů.... 13 m3</t>
  </si>
  <si>
    <t>- opracování kamenické ... 10,76 m3</t>
  </si>
  <si>
    <t>- opracování sochařské ... 2,24 m3</t>
  </si>
  <si>
    <t>- příprava na armatury</t>
  </si>
  <si>
    <t>- montáž</t>
  </si>
  <si>
    <t>- doprava</t>
  </si>
  <si>
    <t>- zaměření, vyhotovení PD</t>
  </si>
  <si>
    <t>- technické zajištění 5% z cc</t>
  </si>
  <si>
    <t>4</t>
  </si>
  <si>
    <t>Vodorovné konstrukce</t>
  </si>
  <si>
    <t>451541111R00</t>
  </si>
  <si>
    <t xml:space="preserve">Lože pod potrubí ze štěrkodrtě </t>
  </si>
  <si>
    <t>pro technologii:4*1*0,2</t>
  </si>
  <si>
    <t>pro kanalizaci:10,5*1*0,2</t>
  </si>
  <si>
    <t>411320044RXX</t>
  </si>
  <si>
    <t>Strop ze železobetonu beton C 20/25, tl. 30 cm bednění, výztuž 200 kg/m3, podpěrná konstrukce</t>
  </si>
  <si>
    <t>pro technologii:2,5*2,4-0,6*0,6</t>
  </si>
  <si>
    <t>5</t>
  </si>
  <si>
    <t>Komunikace</t>
  </si>
  <si>
    <t>564871111R00</t>
  </si>
  <si>
    <t xml:space="preserve">Podklad z kameniva po zhutnění tloušťky 25 cm </t>
  </si>
  <si>
    <t>pro kašnu:58,32*2</t>
  </si>
  <si>
    <t>pro technologii:50,515*2</t>
  </si>
  <si>
    <t>4*1*2</t>
  </si>
  <si>
    <t>pro kanalizaci:10,5*1*2</t>
  </si>
  <si>
    <t>591211111R00</t>
  </si>
  <si>
    <t xml:space="preserve">Kladení dlažby žulové kostky,lože z kamen.tl. 5 cm </t>
  </si>
  <si>
    <t>pro kašnu:58,32</t>
  </si>
  <si>
    <t>596291111R00</t>
  </si>
  <si>
    <t xml:space="preserve">Řezání betonové dlažby tl. 60 mm </t>
  </si>
  <si>
    <t>m</t>
  </si>
  <si>
    <t>596811111R00</t>
  </si>
  <si>
    <t>Kladení dlaždic betonových, lože z kameniva těž. 400x600x60 mm (stávající)</t>
  </si>
  <si>
    <t>8*6,5</t>
  </si>
  <si>
    <t>-0,8*0,4*2</t>
  </si>
  <si>
    <t>-0,65*0,65*2</t>
  </si>
  <si>
    <t>pro kanalizaci:5,5*1</t>
  </si>
  <si>
    <t>64</t>
  </si>
  <si>
    <t>Výplně otvorů</t>
  </si>
  <si>
    <t>64-001.RXX</t>
  </si>
  <si>
    <t xml:space="preserve">D+M okno plastové výklopné 800x400 mm </t>
  </si>
  <si>
    <t>Kompletní provedení dle výpisu prvků.</t>
  </si>
  <si>
    <t>Okno plastové výklopné, neprosklené s izolační výplní s aretací otevření, barva bílá.</t>
  </si>
  <si>
    <t>Po obvodu rámu z obou stran utěsnit vodotěsnými páskami.</t>
  </si>
  <si>
    <t>P/1:2</t>
  </si>
  <si>
    <t>8</t>
  </si>
  <si>
    <t>Trubní vedení</t>
  </si>
  <si>
    <t>871111101R00</t>
  </si>
  <si>
    <t xml:space="preserve">M.plast.potrubí ve výkopu na gum.těsnění DN 150 mm </t>
  </si>
  <si>
    <t>kanalizační přípojka:10,3</t>
  </si>
  <si>
    <t>877313123R00</t>
  </si>
  <si>
    <t xml:space="preserve">Montáž tvarovek jednoos. plast. gum.kroužek DN 150 </t>
  </si>
  <si>
    <t>8-002.RXX</t>
  </si>
  <si>
    <t>Technologie kašny viz samostatný položkový rozpočet</t>
  </si>
  <si>
    <t>8-003.RXX</t>
  </si>
  <si>
    <t>Napojení kanalizační přípojky DN 150 na stávající kanalizaci DN 300 (navrtávka)</t>
  </si>
  <si>
    <t>Kompletní provedení.</t>
  </si>
  <si>
    <t>8-004.RXX</t>
  </si>
  <si>
    <t>Prostup ŽB stěnou š.400 mm pro kanalizaci vč. následného utěsnění pryžovými manžetami</t>
  </si>
  <si>
    <t>8-005.RXX</t>
  </si>
  <si>
    <t xml:space="preserve">D+M zpětné klapky DN 300 </t>
  </si>
  <si>
    <t>28611260.A</t>
  </si>
  <si>
    <t>Trubka kanalizační KGEM SN 8 PVC 160x4,7x1000</t>
  </si>
  <si>
    <t>10,5*1,07</t>
  </si>
  <si>
    <t>28651662.A</t>
  </si>
  <si>
    <t>Koleno kanalizační KGB 160/ 45° PVC</t>
  </si>
  <si>
    <t>96</t>
  </si>
  <si>
    <t>Bourání konstrukcí</t>
  </si>
  <si>
    <t>963051113R00</t>
  </si>
  <si>
    <t xml:space="preserve">Bourání ŽB stropů deskových tl. nad 8 cm </t>
  </si>
  <si>
    <t>pro technologii:2,5*2,4*0,3</t>
  </si>
  <si>
    <t>96-001.RXX</t>
  </si>
  <si>
    <t xml:space="preserve">Bourání betonové skruže do 0,5 t </t>
  </si>
  <si>
    <t>pro technologii:1</t>
  </si>
  <si>
    <t>97</t>
  </si>
  <si>
    <t>Prorážení otvorů</t>
  </si>
  <si>
    <t>970251300R00</t>
  </si>
  <si>
    <t xml:space="preserve">Řezání železobetonu hl. řezu 300 mm </t>
  </si>
  <si>
    <t>pro technologii:(2,5+2,4)*2</t>
  </si>
  <si>
    <t>970251400R00</t>
  </si>
  <si>
    <t xml:space="preserve">Řezání železobetonu hl. řezu 400 mm </t>
  </si>
  <si>
    <t>(0,8+0,4)*2*2</t>
  </si>
  <si>
    <t>976085211R00</t>
  </si>
  <si>
    <t xml:space="preserve">Vybourání kanal.rámů a poklopů plochy do 0,3 m2 </t>
  </si>
  <si>
    <t>979054441R00</t>
  </si>
  <si>
    <t xml:space="preserve">Očištění vybour. dlaždic s výplní kamen. těženým </t>
  </si>
  <si>
    <t>5,5*1</t>
  </si>
  <si>
    <t>979071131R00</t>
  </si>
  <si>
    <t xml:space="preserve">Očištění vybouraných kostek mozaikových, kam. těž. </t>
  </si>
  <si>
    <t>pro kašnu:77,44</t>
  </si>
  <si>
    <t>5*1</t>
  </si>
  <si>
    <t>99</t>
  </si>
  <si>
    <t>Staveništní přesun hmot</t>
  </si>
  <si>
    <t>999281105R00</t>
  </si>
  <si>
    <t xml:space="preserve">Přesun hmot </t>
  </si>
  <si>
    <t>711</t>
  </si>
  <si>
    <t>Izolace proti vodě</t>
  </si>
  <si>
    <t>711150012RAA</t>
  </si>
  <si>
    <t>Izolace proti vodě svislá přitavená, 1x 1x ALP, 1x asfaltový pás</t>
  </si>
  <si>
    <t>dilatace</t>
  </si>
  <si>
    <t>pro technologii:2+2+2+2</t>
  </si>
  <si>
    <t>721</t>
  </si>
  <si>
    <t>Vnitřní kanalizace</t>
  </si>
  <si>
    <t>721200001RXX</t>
  </si>
  <si>
    <t xml:space="preserve">Kanalizace vnitřní, DN 50 </t>
  </si>
  <si>
    <t>Nové kanalizační potrubí anglického dvorku PVC DN 50 ve spádu min. 2 procenta, kotveno objímkami do stěny technické místnosti.</t>
  </si>
  <si>
    <t>721200002RXX</t>
  </si>
  <si>
    <t xml:space="preserve">Kanalizace vnitřní, DN 150 </t>
  </si>
  <si>
    <t>Nové kanalizační potrubí přepadu z vodní nádrže PVC DN 150. Kotveno objímkami ke stropu technické místnosti vč. tvarovek.</t>
  </si>
  <si>
    <t>722</t>
  </si>
  <si>
    <t>Vnitřní vodovod</t>
  </si>
  <si>
    <t>722-001.RXX</t>
  </si>
  <si>
    <t xml:space="preserve">D+M vodoměrné sestavy </t>
  </si>
  <si>
    <t xml:space="preserve">Kompletní dodávka a montáž vč.kotvení objímkami do stěny v. 18 m nad podlahou technologické místnosti. </t>
  </si>
  <si>
    <t>767</t>
  </si>
  <si>
    <t>Konstrukce zámečnické</t>
  </si>
  <si>
    <t>767-001.RXX</t>
  </si>
  <si>
    <t>D+M ocelový žebřík délka 2 m šířka 400 mm vč. kotvení a nátěru</t>
  </si>
  <si>
    <t>Ocelová žebřík vstupu do technologické místnosti.</t>
  </si>
  <si>
    <t>Opatřen dvojitým nátěrem antikorozní barvou.</t>
  </si>
  <si>
    <t>Žebřík bude přivařen k chemickým kotvám, které budou kotveny do betonové podlahy a stěny.</t>
  </si>
  <si>
    <t>Z/1:1</t>
  </si>
  <si>
    <t>767-002.RXX</t>
  </si>
  <si>
    <t>D+M zátěžový pororošt anglických dvorků 800x400 mm vč. rámu vč. kotvení</t>
  </si>
  <si>
    <t>Zátěžový pororošt anglických dvorků, nosný podlahový pororošt, stejná výška nosných a příčných pásů výplně rozměr oka 30/30 mm, tl. pásů 3 mm.</t>
  </si>
  <si>
    <t xml:space="preserve">Uloženo do ocelových profilů po celém obvodu, které budou kotveny chemickými kotvami do ŽB kce anglických dvorků. </t>
  </si>
  <si>
    <t>Szávající dlažby bude po montáži ořezána pro těsné dopasování k profilu.</t>
  </si>
  <si>
    <t>Z/2:2</t>
  </si>
  <si>
    <t>767-003.RXX</t>
  </si>
  <si>
    <t>D+M uzamykatelný litinový poklop šachty 650x650 mm vč. rámu a kotvení</t>
  </si>
  <si>
    <t>Uzamykatelný litinový poklop šachty 650x650x mm.</t>
  </si>
  <si>
    <t>Poklop uložen do ocelového profilu, ocelový profil kotven chemickými kotvami do žb kce šachty.</t>
  </si>
  <si>
    <t>Stávající dlažba bude po montáži poklopu ořezána pro těsné dopasování k profilu.</t>
  </si>
  <si>
    <t>Z/3:2</t>
  </si>
  <si>
    <t>998767201R00</t>
  </si>
  <si>
    <t xml:space="preserve">Přesun hmot pro zámečnické konstr., výšky do 6 m </t>
  </si>
  <si>
    <t>M21</t>
  </si>
  <si>
    <t>Elektromontáže</t>
  </si>
  <si>
    <t>M21-001.RXX</t>
  </si>
  <si>
    <t>Elektroinstalace viz samostatný položkový rozpočet</t>
  </si>
  <si>
    <t>M24</t>
  </si>
  <si>
    <t>Montáže vzduchotechnických zařízení</t>
  </si>
  <si>
    <t>M24-001.RXX</t>
  </si>
  <si>
    <t xml:space="preserve">D+M nové nucené odvětrání místnosti </t>
  </si>
  <si>
    <t>Potrubí DN 100 (délky cca 2,5 m) se zpětnou klapkou a ventilátorem řízeným časovým spínačem vč. napojení na elektroinstalaci.</t>
  </si>
  <si>
    <t>Položka zahrnuje i zřízení prostupů v ŽB stěnách a následného utěsnění pryžovými manžetami.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</si>
  <si>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</si>
  <si>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</si>
  <si>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</si>
  <si>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</si>
  <si>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</si>
  <si>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</si>
  <si>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979087112R00</t>
  </si>
  <si>
    <t xml:space="preserve">Nakládání suti na dopravní prostředky </t>
  </si>
  <si>
    <t>979990001R00</t>
  </si>
  <si>
    <t xml:space="preserve">Poplatek za skládku stavební suti </t>
  </si>
  <si>
    <t>Zařízení staveniště</t>
  </si>
  <si>
    <t>Provoz investora</t>
  </si>
  <si>
    <t>Kompletační činnost (IČD)</t>
  </si>
  <si>
    <t>Zábor veřejného prostranství</t>
  </si>
  <si>
    <t>Ing. Dana Víchová</t>
  </si>
  <si>
    <t>Náklady na zařízení staveniště (globál zařízení staveniště – GZS ) kryjí náklady na zajištění pomocných provozů nutných k provedení stavebních a montážních prací. Jedná se o úplaty za užívání základních prostředků, zejména stavebních objektů investora, dodavatele nebo jiné organizace, jejich udržování a uvedení do původního stavu, případně kryjí náklady na nezbytné úpravy trvalých objektů budované stavby sloužících dočasně jako zařízení staveniště a také kryjí vypracování dokumentace a likvidaci dočasných objektů.</t>
  </si>
  <si>
    <t>Ke stavebním objektům zařízení staveniště patří především:</t>
  </si>
  <si>
    <t xml:space="preserve">Doporučené procentní sazby na zařízení staveniště jsou v rozmezí 1% až 3 % s ohledem na charakter stavby a s ohledem na skutečnou potřebu a rozsah budování zařízení staveniště. </t>
  </si>
  <si>
    <t>Kompletací stavební části se rozumí dodávka stavební části jedním dodavatelem za předpokladu plnění následujících podmínek:</t>
  </si>
  <si>
    <t>-          na žádost odběratele poskytovat podklady a konzultace při zpracování projektu stavby,</t>
  </si>
  <si>
    <t>-          zajistit vybudování zařízení staveniště i pro subdodavatele,</t>
  </si>
  <si>
    <t>-          zajišťovat provoz a údržbu zařízení staveniště včetně společných sociálních a provozních objektů,</t>
  </si>
  <si>
    <t>-          převzít staveniště pro stavební část stavby a zařízení staveniště a předávat jeho části poddodavatelům,</t>
  </si>
  <si>
    <t>-          koordinovat práce poddodavatelů na základě projektu, provádět věcné a cenové kontroly včetně přejímky a zajišťovat plnění dílčích termínů dodávky,</t>
  </si>
  <si>
    <t>-          zajišťovat poskytnutí zednické a ostatní výpomoci organizacím zúčastněným na stavbě na základě jejich písemného požadavku,</t>
  </si>
  <si>
    <t>-          zpracovat dokumentaci skutečného provedení stavby pro potřeby odběratele (vlastníka stavby),</t>
  </si>
  <si>
    <t>-          zúčastnit se kolaudace a předání stavby do užívání,</t>
  </si>
  <si>
    <t>-          na žádost odběratele se zúčastnit vyhodnocovacího řízení.</t>
  </si>
  <si>
    <t>orientační procentní sazbu kompletační činnosti:</t>
  </si>
  <si>
    <t>-          stavební části, která činní 0,8 – 2,5 % podle náročnosti stavby</t>
  </si>
  <si>
    <t>Kašna na náměstí Svobody v Místku</t>
  </si>
  <si>
    <t>KAPEGO projekt s.r.o.</t>
  </si>
  <si>
    <t>Vytýčení inženýrských sítí a geodet. Zaměření</t>
  </si>
  <si>
    <t>Vyhotovení projektové dokumentace</t>
  </si>
  <si>
    <t>-     dopravní značení pro přechodnou úpravu provozu na pozemních komunikacích</t>
  </si>
  <si>
    <t>-     zemní práce nezbytné pro osazení objektů zařízení staveniště,</t>
  </si>
  <si>
    <t>-     dočasná (plachty, stěny aj.) ochrana zařízení</t>
  </si>
  <si>
    <t>-     kanceláře, vrátnice, technické zázemí</t>
  </si>
  <si>
    <t>-     sociální objekty pro pracovníky stavby,</t>
  </si>
  <si>
    <t>-     údržbářské dílny, sklady, garáže, přístřešky, výrobny,</t>
  </si>
  <si>
    <t>-     vnější oplocení staveniště, zabezpečení výkopů</t>
  </si>
  <si>
    <t>-     vnitrostaveništní komunikace</t>
  </si>
  <si>
    <t>-     vnitrostaveništní rozvody energií,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</si>
</sst>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31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53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7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27" fillId="3" borderId="62" xfId="1" applyNumberFormat="1" applyFont="1" applyFill="1" applyBorder="1" applyAlignment="1">
      <alignment horizontal="right" wrapText="1"/>
    </xf>
    <xf numFmtId="14" fontId="3" fillId="0" borderId="13" xfId="0" applyNumberFormat="1" applyFont="1" applyBorder="1"/>
    <xf numFmtId="165" fontId="3" fillId="0" borderId="39" xfId="0" applyNumberFormat="1" applyFont="1" applyBorder="1" applyAlignment="1">
      <alignment horizontal="right"/>
    </xf>
    <xf numFmtId="3" fontId="3" fillId="0" borderId="39" xfId="0" applyNumberFormat="1" applyFont="1" applyBorder="1" applyAlignment="1">
      <alignment horizontal="right"/>
    </xf>
    <xf numFmtId="4" fontId="3" fillId="0" borderId="39" xfId="0" applyNumberFormat="1" applyFont="1" applyBorder="1" applyAlignment="1">
      <alignment horizontal="right"/>
    </xf>
    <xf numFmtId="3" fontId="3" fillId="0" borderId="63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4" fontId="3" fillId="0" borderId="0" xfId="0" applyNumberFormat="1" applyFont="1" applyBorder="1" applyAlignment="1">
      <alignment horizontal="right"/>
    </xf>
    <xf numFmtId="3" fontId="3" fillId="0" borderId="35" xfId="0" applyNumberFormat="1" applyFont="1" applyBorder="1" applyAlignment="1">
      <alignment horizontal="right"/>
    </xf>
    <xf numFmtId="165" fontId="3" fillId="0" borderId="25" xfId="0" applyNumberFormat="1" applyFont="1" applyBorder="1" applyAlignment="1">
      <alignment horizontal="right"/>
    </xf>
    <xf numFmtId="3" fontId="3" fillId="0" borderId="25" xfId="0" applyNumberFormat="1" applyFont="1" applyBorder="1" applyAlignment="1">
      <alignment horizontal="right"/>
    </xf>
    <xf numFmtId="0" fontId="28" fillId="0" borderId="38" xfId="0" applyFont="1" applyBorder="1"/>
    <xf numFmtId="0" fontId="28" fillId="0" borderId="39" xfId="0" applyFont="1" applyBorder="1"/>
    <xf numFmtId="3" fontId="28" fillId="0" borderId="39" xfId="0" applyNumberFormat="1" applyFont="1" applyBorder="1" applyAlignment="1">
      <alignment horizontal="right"/>
    </xf>
    <xf numFmtId="165" fontId="28" fillId="0" borderId="39" xfId="0" applyNumberFormat="1" applyFont="1" applyBorder="1" applyAlignment="1">
      <alignment horizontal="right"/>
    </xf>
    <xf numFmtId="3" fontId="29" fillId="0" borderId="39" xfId="0" applyNumberFormat="1" applyFont="1" applyBorder="1" applyAlignment="1">
      <alignment horizontal="right"/>
    </xf>
    <xf numFmtId="4" fontId="29" fillId="0" borderId="39" xfId="0" applyNumberFormat="1" applyFont="1" applyBorder="1" applyAlignment="1">
      <alignment horizontal="right"/>
    </xf>
    <xf numFmtId="0" fontId="28" fillId="0" borderId="12" xfId="0" applyFont="1" applyBorder="1"/>
    <xf numFmtId="0" fontId="28" fillId="0" borderId="0" xfId="0" applyFont="1" applyBorder="1"/>
    <xf numFmtId="3" fontId="28" fillId="0" borderId="0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3" fontId="29" fillId="0" borderId="0" xfId="0" applyNumberFormat="1" applyFont="1" applyBorder="1" applyAlignment="1">
      <alignment horizontal="right"/>
    </xf>
    <xf numFmtId="4" fontId="29" fillId="0" borderId="0" xfId="0" applyNumberFormat="1" applyFont="1" applyBorder="1" applyAlignment="1">
      <alignment horizontal="right"/>
    </xf>
    <xf numFmtId="0" fontId="28" fillId="0" borderId="27" xfId="0" applyFont="1" applyBorder="1"/>
    <xf numFmtId="0" fontId="28" fillId="0" borderId="25" xfId="0" applyFont="1" applyBorder="1"/>
    <xf numFmtId="3" fontId="28" fillId="0" borderId="25" xfId="0" applyNumberFormat="1" applyFont="1" applyBorder="1" applyAlignment="1">
      <alignment horizontal="right"/>
    </xf>
    <xf numFmtId="165" fontId="28" fillId="0" borderId="25" xfId="0" applyNumberFormat="1" applyFont="1" applyBorder="1" applyAlignment="1">
      <alignment horizontal="right"/>
    </xf>
    <xf numFmtId="3" fontId="29" fillId="0" borderId="25" xfId="0" applyNumberFormat="1" applyFont="1" applyBorder="1" applyAlignment="1">
      <alignment horizontal="right"/>
    </xf>
    <xf numFmtId="4" fontId="29" fillId="0" borderId="25" xfId="0" applyNumberFormat="1" applyFont="1" applyBorder="1" applyAlignment="1">
      <alignment horizontal="right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30" fillId="0" borderId="39" xfId="0" applyFont="1" applyBorder="1" applyAlignment="1">
      <alignment horizontal="left" wrapText="1"/>
    </xf>
    <xf numFmtId="49" fontId="28" fillId="3" borderId="34" xfId="1" applyNumberFormat="1" applyFont="1" applyFill="1" applyBorder="1" applyAlignment="1">
      <alignment horizontal="left" wrapText="1" indent="1"/>
    </xf>
    <xf numFmtId="49" fontId="29" fillId="0" borderId="0" xfId="0" applyNumberFormat="1" applyFont="1" applyBorder="1"/>
    <xf numFmtId="0" fontId="28" fillId="0" borderId="12" xfId="0" applyFont="1" applyBorder="1" applyAlignment="1">
      <alignment wrapText="1"/>
    </xf>
    <xf numFmtId="0" fontId="28" fillId="0" borderId="0" xfId="0" applyFont="1" applyBorder="1" applyAlignment="1">
      <alignment wrapText="1"/>
    </xf>
    <xf numFmtId="0" fontId="28" fillId="0" borderId="35" xfId="0" applyFont="1" applyBorder="1" applyAlignment="1">
      <alignment wrapText="1"/>
    </xf>
    <xf numFmtId="49" fontId="28" fillId="3" borderId="0" xfId="1" applyNumberFormat="1" applyFont="1" applyFill="1" applyBorder="1" applyAlignment="1">
      <alignment horizontal="left" wrapText="1" indent="1"/>
    </xf>
    <xf numFmtId="49" fontId="19" fillId="3" borderId="37" xfId="1" applyNumberFormat="1" applyFont="1" applyFill="1" applyBorder="1" applyAlignment="1">
      <alignment horizontal="left" wrapText="1" indent="1"/>
    </xf>
    <xf numFmtId="49" fontId="20" fillId="0" borderId="25" xfId="0" applyNumberFormat="1" applyFont="1" applyBorder="1"/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9" fontId="27" fillId="3" borderId="60" xfId="1" applyNumberFormat="1" applyFont="1" applyFill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4" workbookViewId="0">
      <selection activeCell="B1" sqref="B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74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1</v>
      </c>
      <c r="D2" s="5">
        <f>Rekapitulace!G2</f>
        <v>0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427</v>
      </c>
      <c r="D4" s="11"/>
      <c r="E4" s="12"/>
      <c r="F4" s="13" t="s">
        <v>3</v>
      </c>
      <c r="G4" s="16"/>
    </row>
    <row r="5" spans="1:57" ht="12.95" customHeight="1" x14ac:dyDescent="0.2">
      <c r="A5" s="17" t="s">
        <v>78</v>
      </c>
      <c r="B5" s="18"/>
      <c r="C5" s="19" t="s">
        <v>79</v>
      </c>
      <c r="D5" s="20"/>
      <c r="E5" s="18"/>
      <c r="F5" s="13" t="s">
        <v>5</v>
      </c>
      <c r="G5" s="14"/>
    </row>
    <row r="6" spans="1:57" ht="12.95" customHeight="1" x14ac:dyDescent="0.2">
      <c r="A6" s="15" t="s">
        <v>6</v>
      </c>
      <c r="B6" s="10"/>
      <c r="C6" s="11" t="s">
        <v>427</v>
      </c>
      <c r="D6" s="11"/>
      <c r="E6" s="12"/>
      <c r="F6" s="21" t="s">
        <v>7</v>
      </c>
      <c r="G6" s="22"/>
      <c r="O6" s="23"/>
    </row>
    <row r="7" spans="1:57" ht="12.95" customHeight="1" x14ac:dyDescent="0.2">
      <c r="A7" s="24" t="s">
        <v>76</v>
      </c>
      <c r="B7" s="25"/>
      <c r="C7" s="26" t="s">
        <v>77</v>
      </c>
      <c r="D7" s="27"/>
      <c r="E7" s="27"/>
      <c r="F7" s="28" t="s">
        <v>8</v>
      </c>
      <c r="G7" s="22">
        <f>IF(PocetMJ=0,,ROUND((F30+F32)/PocetMJ,1))</f>
        <v>0</v>
      </c>
    </row>
    <row r="8" spans="1:57" x14ac:dyDescent="0.2">
      <c r="A8" s="29" t="s">
        <v>9</v>
      </c>
      <c r="B8" s="13"/>
      <c r="C8" s="236" t="s">
        <v>428</v>
      </c>
      <c r="D8" s="236"/>
      <c r="E8" s="237"/>
      <c r="F8" s="30" t="s">
        <v>10</v>
      </c>
      <c r="G8" s="31"/>
      <c r="H8" s="32"/>
      <c r="I8" s="33"/>
    </row>
    <row r="9" spans="1:57" x14ac:dyDescent="0.2">
      <c r="A9" s="29" t="s">
        <v>11</v>
      </c>
      <c r="B9" s="13"/>
      <c r="C9" s="236" t="str">
        <f>Projektant</f>
        <v>KAPEGO projekt s.r.o.</v>
      </c>
      <c r="D9" s="236"/>
      <c r="E9" s="237"/>
      <c r="F9" s="13"/>
      <c r="G9" s="34"/>
      <c r="H9" s="35"/>
    </row>
    <row r="10" spans="1:57" x14ac:dyDescent="0.2">
      <c r="A10" s="29" t="s">
        <v>12</v>
      </c>
      <c r="B10" s="13"/>
      <c r="C10" s="236"/>
      <c r="D10" s="236"/>
      <c r="E10" s="236"/>
      <c r="F10" s="36"/>
      <c r="G10" s="37"/>
      <c r="H10" s="38"/>
    </row>
    <row r="11" spans="1:57" ht="13.5" customHeight="1" x14ac:dyDescent="0.2">
      <c r="A11" s="29" t="s">
        <v>13</v>
      </c>
      <c r="B11" s="13"/>
      <c r="C11" s="236"/>
      <c r="D11" s="236"/>
      <c r="E11" s="236"/>
      <c r="F11" s="39" t="s">
        <v>14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15</v>
      </c>
      <c r="B12" s="10"/>
      <c r="C12" s="238"/>
      <c r="D12" s="238"/>
      <c r="E12" s="238"/>
      <c r="F12" s="43" t="s">
        <v>16</v>
      </c>
      <c r="G12" s="44"/>
      <c r="H12" s="35"/>
    </row>
    <row r="13" spans="1:57" ht="28.5" customHeight="1" thickBot="1" x14ac:dyDescent="0.25">
      <c r="A13" s="45" t="s">
        <v>17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18</v>
      </c>
      <c r="B14" s="50"/>
      <c r="C14" s="51"/>
      <c r="D14" s="52" t="s">
        <v>19</v>
      </c>
      <c r="E14" s="53"/>
      <c r="F14" s="53"/>
      <c r="G14" s="51"/>
    </row>
    <row r="15" spans="1:57" ht="15.95" customHeight="1" x14ac:dyDescent="0.2">
      <c r="A15" s="54"/>
      <c r="B15" s="55" t="s">
        <v>20</v>
      </c>
      <c r="C15" s="56">
        <f>HSV</f>
        <v>0</v>
      </c>
      <c r="D15" s="57" t="str">
        <f>Rekapitulace!A30</f>
        <v>Vytýčení inženýrských sítí a geodet. Zaměření</v>
      </c>
      <c r="E15" s="58"/>
      <c r="F15" s="59"/>
      <c r="G15" s="56">
        <f>Rekapitulace!I30</f>
        <v>0</v>
      </c>
    </row>
    <row r="16" spans="1:57" ht="15.95" customHeight="1" x14ac:dyDescent="0.2">
      <c r="A16" s="54" t="s">
        <v>21</v>
      </c>
      <c r="B16" s="55" t="s">
        <v>22</v>
      </c>
      <c r="C16" s="56">
        <f>PSV</f>
        <v>0</v>
      </c>
      <c r="D16" s="9" t="str">
        <f>Rekapitulace!A31</f>
        <v>Vyhotovení projektové dokumentace</v>
      </c>
      <c r="E16" s="60"/>
      <c r="F16" s="61"/>
      <c r="G16" s="56">
        <f>Rekapitulace!I31</f>
        <v>0</v>
      </c>
    </row>
    <row r="17" spans="1:7" ht="15.95" customHeight="1" x14ac:dyDescent="0.2">
      <c r="A17" s="54" t="s">
        <v>23</v>
      </c>
      <c r="B17" s="55" t="s">
        <v>24</v>
      </c>
      <c r="C17" s="56">
        <f>Mont</f>
        <v>0</v>
      </c>
      <c r="D17" s="9" t="str">
        <f>Rekapitulace!A32</f>
        <v>Zařízení staveniště</v>
      </c>
      <c r="E17" s="60"/>
      <c r="F17" s="61"/>
      <c r="G17" s="56">
        <f>Rekapitulace!I32</f>
        <v>0</v>
      </c>
    </row>
    <row r="18" spans="1:7" ht="15.95" customHeight="1" x14ac:dyDescent="0.2">
      <c r="A18" s="62" t="s">
        <v>25</v>
      </c>
      <c r="B18" s="63" t="s">
        <v>26</v>
      </c>
      <c r="C18" s="56">
        <f>Dodavka</f>
        <v>0</v>
      </c>
      <c r="D18" s="9" t="str">
        <f>Rekapitulace!A46</f>
        <v>Provoz investora</v>
      </c>
      <c r="E18" s="60"/>
      <c r="F18" s="61"/>
      <c r="G18" s="56">
        <f>Rekapitulace!I46</f>
        <v>0</v>
      </c>
    </row>
    <row r="19" spans="1:7" ht="15.95" customHeight="1" x14ac:dyDescent="0.2">
      <c r="A19" s="64" t="s">
        <v>27</v>
      </c>
      <c r="B19" s="55"/>
      <c r="C19" s="56">
        <f>SUM(C15:C18)</f>
        <v>0</v>
      </c>
      <c r="D19" s="9" t="str">
        <f>Rekapitulace!A47</f>
        <v>Kompletační činnost (IČD)</v>
      </c>
      <c r="E19" s="60"/>
      <c r="F19" s="61"/>
      <c r="G19" s="56">
        <f>Rekapitulace!I47</f>
        <v>0</v>
      </c>
    </row>
    <row r="20" spans="1:7" ht="15.95" customHeight="1" x14ac:dyDescent="0.2">
      <c r="A20" s="64"/>
      <c r="B20" s="55"/>
      <c r="C20" s="56"/>
      <c r="D20" s="9" t="str">
        <f>Rekapitulace!A64</f>
        <v>Zábor veřejného prostranství</v>
      </c>
      <c r="E20" s="60"/>
      <c r="F20" s="61"/>
      <c r="G20" s="56">
        <f>Rekapitulace!I64</f>
        <v>0</v>
      </c>
    </row>
    <row r="21" spans="1:7" ht="15.95" customHeight="1" x14ac:dyDescent="0.2">
      <c r="A21" s="64" t="s">
        <v>28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29</v>
      </c>
      <c r="B22" s="66"/>
      <c r="C22" s="56">
        <f>C19+C21</f>
        <v>0</v>
      </c>
      <c r="D22" s="9" t="s">
        <v>30</v>
      </c>
      <c r="E22" s="60"/>
      <c r="F22" s="61"/>
      <c r="G22" s="56">
        <f>G23-SUM(G15:G21)</f>
        <v>0</v>
      </c>
    </row>
    <row r="23" spans="1:7" ht="15.95" customHeight="1" thickBot="1" x14ac:dyDescent="0.25">
      <c r="A23" s="239" t="s">
        <v>31</v>
      </c>
      <c r="B23" s="240"/>
      <c r="C23" s="67">
        <f>C22+G23</f>
        <v>0</v>
      </c>
      <c r="D23" s="68" t="s">
        <v>32</v>
      </c>
      <c r="E23" s="69"/>
      <c r="F23" s="70"/>
      <c r="G23" s="56">
        <f>VRN</f>
        <v>0</v>
      </c>
    </row>
    <row r="24" spans="1:7" x14ac:dyDescent="0.2">
      <c r="A24" s="71" t="s">
        <v>33</v>
      </c>
      <c r="B24" s="72"/>
      <c r="C24" s="73"/>
      <c r="D24" s="72" t="s">
        <v>34</v>
      </c>
      <c r="E24" s="72"/>
      <c r="F24" s="74" t="s">
        <v>35</v>
      </c>
      <c r="G24" s="75"/>
    </row>
    <row r="25" spans="1:7" x14ac:dyDescent="0.2">
      <c r="A25" s="65" t="s">
        <v>36</v>
      </c>
      <c r="B25" s="66"/>
      <c r="C25" s="76" t="s">
        <v>411</v>
      </c>
      <c r="D25" s="66" t="s">
        <v>36</v>
      </c>
      <c r="E25" s="77"/>
      <c r="F25" s="78" t="s">
        <v>36</v>
      </c>
      <c r="G25" s="79"/>
    </row>
    <row r="26" spans="1:7" ht="37.5" customHeight="1" x14ac:dyDescent="0.2">
      <c r="A26" s="65" t="s">
        <v>37</v>
      </c>
      <c r="B26" s="80"/>
      <c r="C26" s="206">
        <v>42722</v>
      </c>
      <c r="D26" s="66" t="s">
        <v>37</v>
      </c>
      <c r="E26" s="77"/>
      <c r="F26" s="78" t="s">
        <v>37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38</v>
      </c>
      <c r="B28" s="66"/>
      <c r="C28" s="76"/>
      <c r="D28" s="78" t="s">
        <v>39</v>
      </c>
      <c r="E28" s="76"/>
      <c r="F28" s="82" t="s">
        <v>39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40</v>
      </c>
      <c r="B30" s="86"/>
      <c r="C30" s="87">
        <v>21</v>
      </c>
      <c r="D30" s="86" t="s">
        <v>41</v>
      </c>
      <c r="E30" s="88"/>
      <c r="F30" s="241">
        <f>C23-F32</f>
        <v>0</v>
      </c>
      <c r="G30" s="242"/>
    </row>
    <row r="31" spans="1:7" x14ac:dyDescent="0.2">
      <c r="A31" s="85" t="s">
        <v>42</v>
      </c>
      <c r="B31" s="86"/>
      <c r="C31" s="87">
        <f>SazbaDPH1</f>
        <v>21</v>
      </c>
      <c r="D31" s="86" t="s">
        <v>43</v>
      </c>
      <c r="E31" s="88"/>
      <c r="F31" s="241">
        <f>ROUND(PRODUCT(F30,C31/100),0)</f>
        <v>0</v>
      </c>
      <c r="G31" s="242"/>
    </row>
    <row r="32" spans="1:7" x14ac:dyDescent="0.2">
      <c r="A32" s="85" t="s">
        <v>40</v>
      </c>
      <c r="B32" s="86"/>
      <c r="C32" s="87">
        <v>0</v>
      </c>
      <c r="D32" s="86" t="s">
        <v>43</v>
      </c>
      <c r="E32" s="88"/>
      <c r="F32" s="241">
        <v>0</v>
      </c>
      <c r="G32" s="242"/>
    </row>
    <row r="33" spans="1:8" x14ac:dyDescent="0.2">
      <c r="A33" s="85" t="s">
        <v>42</v>
      </c>
      <c r="B33" s="89"/>
      <c r="C33" s="90">
        <f>SazbaDPH2</f>
        <v>0</v>
      </c>
      <c r="D33" s="86" t="s">
        <v>43</v>
      </c>
      <c r="E33" s="61"/>
      <c r="F33" s="241">
        <f>ROUND(PRODUCT(F32,C33/100),0)</f>
        <v>0</v>
      </c>
      <c r="G33" s="242"/>
    </row>
    <row r="34" spans="1:8" s="94" customFormat="1" ht="19.5" customHeight="1" thickBot="1" x14ac:dyDescent="0.3">
      <c r="A34" s="91" t="s">
        <v>44</v>
      </c>
      <c r="B34" s="92"/>
      <c r="C34" s="92"/>
      <c r="D34" s="92"/>
      <c r="E34" s="93"/>
      <c r="F34" s="243">
        <f>ROUND(SUM(F30:F33),0)</f>
        <v>0</v>
      </c>
      <c r="G34" s="244"/>
    </row>
    <row r="36" spans="1:8" x14ac:dyDescent="0.2">
      <c r="A36" s="95" t="s">
        <v>45</v>
      </c>
      <c r="B36" s="95"/>
      <c r="C36" s="95"/>
      <c r="D36" s="95"/>
      <c r="E36" s="95"/>
      <c r="F36" s="95"/>
      <c r="G36" s="95"/>
      <c r="H36" t="s">
        <v>4</v>
      </c>
    </row>
    <row r="37" spans="1:8" ht="14.25" customHeight="1" x14ac:dyDescent="0.2">
      <c r="A37" s="95"/>
      <c r="B37" s="235"/>
      <c r="C37" s="235"/>
      <c r="D37" s="235"/>
      <c r="E37" s="235"/>
      <c r="F37" s="235"/>
      <c r="G37" s="235"/>
      <c r="H37" t="s">
        <v>4</v>
      </c>
    </row>
    <row r="38" spans="1:8" ht="12.75" customHeight="1" x14ac:dyDescent="0.2">
      <c r="A38" s="96"/>
      <c r="B38" s="235"/>
      <c r="C38" s="235"/>
      <c r="D38" s="235"/>
      <c r="E38" s="235"/>
      <c r="F38" s="235"/>
      <c r="G38" s="235"/>
      <c r="H38" t="s">
        <v>4</v>
      </c>
    </row>
    <row r="39" spans="1:8" x14ac:dyDescent="0.2">
      <c r="A39" s="96"/>
      <c r="B39" s="235"/>
      <c r="C39" s="235"/>
      <c r="D39" s="235"/>
      <c r="E39" s="235"/>
      <c r="F39" s="235"/>
      <c r="G39" s="235"/>
      <c r="H39" t="s">
        <v>4</v>
      </c>
    </row>
    <row r="40" spans="1:8" x14ac:dyDescent="0.2">
      <c r="A40" s="96"/>
      <c r="B40" s="235"/>
      <c r="C40" s="235"/>
      <c r="D40" s="235"/>
      <c r="E40" s="235"/>
      <c r="F40" s="235"/>
      <c r="G40" s="235"/>
      <c r="H40" t="s">
        <v>4</v>
      </c>
    </row>
    <row r="41" spans="1:8" x14ac:dyDescent="0.2">
      <c r="A41" s="96"/>
      <c r="B41" s="235"/>
      <c r="C41" s="235"/>
      <c r="D41" s="235"/>
      <c r="E41" s="235"/>
      <c r="F41" s="235"/>
      <c r="G41" s="235"/>
      <c r="H41" t="s">
        <v>4</v>
      </c>
    </row>
    <row r="42" spans="1:8" x14ac:dyDescent="0.2">
      <c r="A42" s="96"/>
      <c r="B42" s="235"/>
      <c r="C42" s="235"/>
      <c r="D42" s="235"/>
      <c r="E42" s="235"/>
      <c r="F42" s="235"/>
      <c r="G42" s="235"/>
      <c r="H42" t="s">
        <v>4</v>
      </c>
    </row>
    <row r="43" spans="1:8" x14ac:dyDescent="0.2">
      <c r="A43" s="96"/>
      <c r="B43" s="235"/>
      <c r="C43" s="235"/>
      <c r="D43" s="235"/>
      <c r="E43" s="235"/>
      <c r="F43" s="235"/>
      <c r="G43" s="235"/>
      <c r="H43" t="s">
        <v>4</v>
      </c>
    </row>
    <row r="44" spans="1:8" x14ac:dyDescent="0.2">
      <c r="A44" s="96"/>
      <c r="B44" s="235"/>
      <c r="C44" s="235"/>
      <c r="D44" s="235"/>
      <c r="E44" s="235"/>
      <c r="F44" s="235"/>
      <c r="G44" s="235"/>
      <c r="H44" t="s">
        <v>4</v>
      </c>
    </row>
    <row r="45" spans="1:8" ht="0.75" customHeight="1" x14ac:dyDescent="0.2">
      <c r="A45" s="96"/>
      <c r="B45" s="235"/>
      <c r="C45" s="235"/>
      <c r="D45" s="235"/>
      <c r="E45" s="235"/>
      <c r="F45" s="235"/>
      <c r="G45" s="235"/>
      <c r="H45" t="s">
        <v>4</v>
      </c>
    </row>
    <row r="46" spans="1:8" x14ac:dyDescent="0.2">
      <c r="B46" s="245"/>
      <c r="C46" s="245"/>
      <c r="D46" s="245"/>
      <c r="E46" s="245"/>
      <c r="F46" s="245"/>
      <c r="G46" s="245"/>
    </row>
    <row r="47" spans="1:8" x14ac:dyDescent="0.2">
      <c r="B47" s="245"/>
      <c r="C47" s="245"/>
      <c r="D47" s="245"/>
      <c r="E47" s="245"/>
      <c r="F47" s="245"/>
      <c r="G47" s="245"/>
    </row>
    <row r="48" spans="1:8" x14ac:dyDescent="0.2">
      <c r="B48" s="245"/>
      <c r="C48" s="245"/>
      <c r="D48" s="245"/>
      <c r="E48" s="245"/>
      <c r="F48" s="245"/>
      <c r="G48" s="245"/>
    </row>
    <row r="49" spans="2:7" x14ac:dyDescent="0.2">
      <c r="B49" s="245"/>
      <c r="C49" s="245"/>
      <c r="D49" s="245"/>
      <c r="E49" s="245"/>
      <c r="F49" s="245"/>
      <c r="G49" s="245"/>
    </row>
    <row r="50" spans="2:7" x14ac:dyDescent="0.2">
      <c r="B50" s="245"/>
      <c r="C50" s="245"/>
      <c r="D50" s="245"/>
      <c r="E50" s="245"/>
      <c r="F50" s="245"/>
      <c r="G50" s="245"/>
    </row>
    <row r="51" spans="2:7" x14ac:dyDescent="0.2">
      <c r="B51" s="245"/>
      <c r="C51" s="245"/>
      <c r="D51" s="245"/>
      <c r="E51" s="245"/>
      <c r="F51" s="245"/>
      <c r="G51" s="245"/>
    </row>
    <row r="52" spans="2:7" x14ac:dyDescent="0.2">
      <c r="B52" s="245"/>
      <c r="C52" s="245"/>
      <c r="D52" s="245"/>
      <c r="E52" s="245"/>
      <c r="F52" s="245"/>
      <c r="G52" s="245"/>
    </row>
    <row r="53" spans="2:7" x14ac:dyDescent="0.2">
      <c r="B53" s="245"/>
      <c r="C53" s="245"/>
      <c r="D53" s="245"/>
      <c r="E53" s="245"/>
      <c r="F53" s="245"/>
      <c r="G53" s="245"/>
    </row>
    <row r="54" spans="2:7" x14ac:dyDescent="0.2">
      <c r="B54" s="245"/>
      <c r="C54" s="245"/>
      <c r="D54" s="245"/>
      <c r="E54" s="245"/>
      <c r="F54" s="245"/>
      <c r="G54" s="245"/>
    </row>
    <row r="55" spans="2:7" x14ac:dyDescent="0.2">
      <c r="B55" s="245"/>
      <c r="C55" s="245"/>
      <c r="D55" s="245"/>
      <c r="E55" s="245"/>
      <c r="F55" s="245"/>
      <c r="G55" s="245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116"/>
  <sheetViews>
    <sheetView tabSelected="1" view="pageBreakPreview" topLeftCell="A4" zoomScale="178" zoomScaleSheetLayoutView="178" workbookViewId="0">
      <selection activeCell="A25" sqref="A25:XFD2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57" t="s">
        <v>46</v>
      </c>
      <c r="B1" s="258"/>
      <c r="C1" s="97" t="str">
        <f>CONCATENATE(cislostavby," ",nazevstavby)</f>
        <v>A74-2016 Kašna na Náměstí Svobody v Místku</v>
      </c>
      <c r="D1" s="98"/>
      <c r="E1" s="99"/>
      <c r="F1" s="98"/>
      <c r="G1" s="100" t="s">
        <v>47</v>
      </c>
      <c r="H1" s="101" t="s">
        <v>71</v>
      </c>
      <c r="I1" s="102"/>
    </row>
    <row r="2" spans="1:9" ht="13.5" thickBot="1" x14ac:dyDescent="0.25">
      <c r="A2" s="259" t="s">
        <v>48</v>
      </c>
      <c r="B2" s="260"/>
      <c r="C2" s="103" t="str">
        <f>CONCATENATE(cisloobjektu," ",nazevobjektu)</f>
        <v>01 Architektonicko-stavební řešení</v>
      </c>
      <c r="D2" s="104"/>
      <c r="E2" s="105"/>
      <c r="F2" s="104"/>
      <c r="G2" s="261"/>
      <c r="H2" s="262"/>
      <c r="I2" s="263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49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50</v>
      </c>
      <c r="C6" s="110"/>
      <c r="D6" s="111"/>
      <c r="E6" s="112" t="s">
        <v>51</v>
      </c>
      <c r="F6" s="113" t="s">
        <v>52</v>
      </c>
      <c r="G6" s="113" t="s">
        <v>53</v>
      </c>
      <c r="H6" s="113" t="s">
        <v>54</v>
      </c>
      <c r="I6" s="114" t="s">
        <v>28</v>
      </c>
    </row>
    <row r="7" spans="1:9" s="35" customFormat="1" x14ac:dyDescent="0.2">
      <c r="A7" s="201" t="str">
        <f>Položky!B7</f>
        <v>1</v>
      </c>
      <c r="B7" s="115" t="str">
        <f>Položky!C7</f>
        <v>Zemní práce</v>
      </c>
      <c r="C7" s="66"/>
      <c r="D7" s="116"/>
      <c r="E7" s="202">
        <f>Položky!BA97</f>
        <v>0</v>
      </c>
      <c r="F7" s="203">
        <f>Položky!BB97</f>
        <v>0</v>
      </c>
      <c r="G7" s="203">
        <f>Položky!BC97</f>
        <v>0</v>
      </c>
      <c r="H7" s="203">
        <f>Položky!BD97</f>
        <v>0</v>
      </c>
      <c r="I7" s="204">
        <f>Položky!BE97</f>
        <v>0</v>
      </c>
    </row>
    <row r="8" spans="1:9" s="35" customFormat="1" x14ac:dyDescent="0.2">
      <c r="A8" s="201" t="str">
        <f>Položky!B98</f>
        <v>2</v>
      </c>
      <c r="B8" s="115" t="str">
        <f>Položky!C98</f>
        <v>Základy a zvláštní zakládání</v>
      </c>
      <c r="C8" s="66"/>
      <c r="D8" s="116"/>
      <c r="E8" s="202">
        <f>Položky!BA123</f>
        <v>0</v>
      </c>
      <c r="F8" s="203">
        <f>Položky!BB123</f>
        <v>0</v>
      </c>
      <c r="G8" s="203">
        <f>Položky!BC123</f>
        <v>0</v>
      </c>
      <c r="H8" s="203">
        <f>Položky!BD123</f>
        <v>0</v>
      </c>
      <c r="I8" s="204">
        <f>Položky!BE123</f>
        <v>0</v>
      </c>
    </row>
    <row r="9" spans="1:9" s="35" customFormat="1" x14ac:dyDescent="0.2">
      <c r="A9" s="201" t="str">
        <f>Položky!B124</f>
        <v>3</v>
      </c>
      <c r="B9" s="115" t="str">
        <f>Položky!C124</f>
        <v>Svislé a kompletní konstrukce</v>
      </c>
      <c r="C9" s="66"/>
      <c r="D9" s="116"/>
      <c r="E9" s="202">
        <f>Položky!BA169</f>
        <v>0</v>
      </c>
      <c r="F9" s="203">
        <f>Položky!BB169</f>
        <v>0</v>
      </c>
      <c r="G9" s="203">
        <f>Položky!BC169</f>
        <v>0</v>
      </c>
      <c r="H9" s="203">
        <f>Položky!BD169</f>
        <v>0</v>
      </c>
      <c r="I9" s="204">
        <f>Položky!BE169</f>
        <v>0</v>
      </c>
    </row>
    <row r="10" spans="1:9" s="35" customFormat="1" x14ac:dyDescent="0.2">
      <c r="A10" s="201" t="str">
        <f>Položky!B170</f>
        <v>38</v>
      </c>
      <c r="B10" s="115" t="str">
        <f>Položky!C170</f>
        <v>Kompletní konstrukce</v>
      </c>
      <c r="C10" s="66"/>
      <c r="D10" s="116"/>
      <c r="E10" s="202">
        <f>Položky!BA181</f>
        <v>0</v>
      </c>
      <c r="F10" s="203">
        <f>Položky!BB181</f>
        <v>0</v>
      </c>
      <c r="G10" s="203">
        <f>Položky!BC181</f>
        <v>0</v>
      </c>
      <c r="H10" s="203">
        <f>Položky!BD181</f>
        <v>0</v>
      </c>
      <c r="I10" s="204">
        <f>Položky!BE181</f>
        <v>0</v>
      </c>
    </row>
    <row r="11" spans="1:9" s="35" customFormat="1" x14ac:dyDescent="0.2">
      <c r="A11" s="201" t="str">
        <f>Položky!B182</f>
        <v>4</v>
      </c>
      <c r="B11" s="115" t="str">
        <f>Položky!C182</f>
        <v>Vodorovné konstrukce</v>
      </c>
      <c r="C11" s="66"/>
      <c r="D11" s="116"/>
      <c r="E11" s="202">
        <f>Položky!BA188</f>
        <v>0</v>
      </c>
      <c r="F11" s="203">
        <f>Položky!BB188</f>
        <v>0</v>
      </c>
      <c r="G11" s="203">
        <f>Položky!BC188</f>
        <v>0</v>
      </c>
      <c r="H11" s="203">
        <f>Položky!BD188</f>
        <v>0</v>
      </c>
      <c r="I11" s="204">
        <f>Položky!BE188</f>
        <v>0</v>
      </c>
    </row>
    <row r="12" spans="1:9" s="35" customFormat="1" x14ac:dyDescent="0.2">
      <c r="A12" s="201" t="str">
        <f>Položky!B189</f>
        <v>5</v>
      </c>
      <c r="B12" s="115" t="str">
        <f>Položky!C189</f>
        <v>Komunikace</v>
      </c>
      <c r="C12" s="66"/>
      <c r="D12" s="116"/>
      <c r="E12" s="202">
        <f>Položky!BA205</f>
        <v>0</v>
      </c>
      <c r="F12" s="203">
        <f>Položky!BB205</f>
        <v>0</v>
      </c>
      <c r="G12" s="203">
        <f>Položky!BC205</f>
        <v>0</v>
      </c>
      <c r="H12" s="203">
        <f>Položky!BD205</f>
        <v>0</v>
      </c>
      <c r="I12" s="204">
        <f>Položky!BE205</f>
        <v>0</v>
      </c>
    </row>
    <row r="13" spans="1:9" s="35" customFormat="1" x14ac:dyDescent="0.2">
      <c r="A13" s="201" t="str">
        <f>Položky!B206</f>
        <v>64</v>
      </c>
      <c r="B13" s="115" t="str">
        <f>Položky!C206</f>
        <v>Výplně otvorů</v>
      </c>
      <c r="C13" s="66"/>
      <c r="D13" s="116"/>
      <c r="E13" s="202">
        <f>Položky!BA213</f>
        <v>0</v>
      </c>
      <c r="F13" s="203">
        <f>Položky!BB213</f>
        <v>0</v>
      </c>
      <c r="G13" s="203">
        <f>Položky!BC213</f>
        <v>0</v>
      </c>
      <c r="H13" s="203">
        <f>Položky!BD213</f>
        <v>0</v>
      </c>
      <c r="I13" s="204">
        <f>Položky!BE213</f>
        <v>0</v>
      </c>
    </row>
    <row r="14" spans="1:9" s="35" customFormat="1" x14ac:dyDescent="0.2">
      <c r="A14" s="201" t="str">
        <f>Položky!B214</f>
        <v>8</v>
      </c>
      <c r="B14" s="115" t="str">
        <f>Položky!C214</f>
        <v>Trubní vedení</v>
      </c>
      <c r="C14" s="66"/>
      <c r="D14" s="116"/>
      <c r="E14" s="202">
        <f>Položky!BA226</f>
        <v>0</v>
      </c>
      <c r="F14" s="203">
        <f>Položky!BB226</f>
        <v>0</v>
      </c>
      <c r="G14" s="203">
        <f>Položky!BC226</f>
        <v>0</v>
      </c>
      <c r="H14" s="203">
        <f>Položky!BD226</f>
        <v>0</v>
      </c>
      <c r="I14" s="204">
        <f>Položky!BE226</f>
        <v>0</v>
      </c>
    </row>
    <row r="15" spans="1:9" s="35" customFormat="1" x14ac:dyDescent="0.2">
      <c r="A15" s="201" t="str">
        <f>Položky!B227</f>
        <v>96</v>
      </c>
      <c r="B15" s="115" t="str">
        <f>Položky!C227</f>
        <v>Bourání konstrukcí</v>
      </c>
      <c r="C15" s="66"/>
      <c r="D15" s="116"/>
      <c r="E15" s="202">
        <f>Položky!BA232</f>
        <v>0</v>
      </c>
      <c r="F15" s="203">
        <f>Položky!BB232</f>
        <v>0</v>
      </c>
      <c r="G15" s="203">
        <f>Položky!BC232</f>
        <v>0</v>
      </c>
      <c r="H15" s="203">
        <f>Položky!BD232</f>
        <v>0</v>
      </c>
      <c r="I15" s="204">
        <f>Položky!BE232</f>
        <v>0</v>
      </c>
    </row>
    <row r="16" spans="1:9" s="35" customFormat="1" x14ac:dyDescent="0.2">
      <c r="A16" s="201" t="str">
        <f>Položky!B233</f>
        <v>97</v>
      </c>
      <c r="B16" s="115" t="str">
        <f>Položky!C233</f>
        <v>Prorážení otvorů</v>
      </c>
      <c r="C16" s="66"/>
      <c r="D16" s="116"/>
      <c r="E16" s="202">
        <f>Položky!BA247</f>
        <v>0</v>
      </c>
      <c r="F16" s="203">
        <f>Položky!BB247</f>
        <v>0</v>
      </c>
      <c r="G16" s="203">
        <f>Položky!BC247</f>
        <v>0</v>
      </c>
      <c r="H16" s="203">
        <f>Položky!BD247</f>
        <v>0</v>
      </c>
      <c r="I16" s="204">
        <f>Položky!BE247</f>
        <v>0</v>
      </c>
    </row>
    <row r="17" spans="1:57" s="35" customFormat="1" x14ac:dyDescent="0.2">
      <c r="A17" s="201" t="str">
        <f>Položky!B248</f>
        <v>99</v>
      </c>
      <c r="B17" s="115" t="str">
        <f>Položky!C248</f>
        <v>Staveništní přesun hmot</v>
      </c>
      <c r="C17" s="66"/>
      <c r="D17" s="116"/>
      <c r="E17" s="202">
        <f>Položky!BA250</f>
        <v>0</v>
      </c>
      <c r="F17" s="203">
        <f>Položky!BB250</f>
        <v>0</v>
      </c>
      <c r="G17" s="203">
        <f>Položky!BC250</f>
        <v>0</v>
      </c>
      <c r="H17" s="203">
        <f>Položky!BD250</f>
        <v>0</v>
      </c>
      <c r="I17" s="204">
        <f>Položky!BE250</f>
        <v>0</v>
      </c>
    </row>
    <row r="18" spans="1:57" s="35" customFormat="1" x14ac:dyDescent="0.2">
      <c r="A18" s="201" t="str">
        <f>Položky!B251</f>
        <v>711</v>
      </c>
      <c r="B18" s="115" t="str">
        <f>Položky!C251</f>
        <v>Izolace proti vodě</v>
      </c>
      <c r="C18" s="66"/>
      <c r="D18" s="116"/>
      <c r="E18" s="202">
        <f>Položky!BA255</f>
        <v>0</v>
      </c>
      <c r="F18" s="203">
        <f>Položky!BB255</f>
        <v>0</v>
      </c>
      <c r="G18" s="203">
        <f>Položky!BC255</f>
        <v>0</v>
      </c>
      <c r="H18" s="203">
        <f>Položky!BD255</f>
        <v>0</v>
      </c>
      <c r="I18" s="204">
        <f>Položky!BE255</f>
        <v>0</v>
      </c>
    </row>
    <row r="19" spans="1:57" s="35" customFormat="1" x14ac:dyDescent="0.2">
      <c r="A19" s="201" t="str">
        <f>Položky!B256</f>
        <v>721</v>
      </c>
      <c r="B19" s="115" t="str">
        <f>Položky!C256</f>
        <v>Vnitřní kanalizace</v>
      </c>
      <c r="C19" s="66"/>
      <c r="D19" s="116"/>
      <c r="E19" s="202">
        <f>Položky!BA265</f>
        <v>0</v>
      </c>
      <c r="F19" s="203">
        <f>Položky!BB265</f>
        <v>0</v>
      </c>
      <c r="G19" s="203">
        <f>Položky!BC265</f>
        <v>0</v>
      </c>
      <c r="H19" s="203">
        <f>Položky!BD265</f>
        <v>0</v>
      </c>
      <c r="I19" s="204">
        <f>Položky!BE265</f>
        <v>0</v>
      </c>
    </row>
    <row r="20" spans="1:57" s="35" customFormat="1" x14ac:dyDescent="0.2">
      <c r="A20" s="201" t="str">
        <f>Položky!B266</f>
        <v>722</v>
      </c>
      <c r="B20" s="115" t="str">
        <f>Položky!C266</f>
        <v>Vnitřní vodovod</v>
      </c>
      <c r="C20" s="66"/>
      <c r="D20" s="116"/>
      <c r="E20" s="202">
        <f>Položky!BA269</f>
        <v>0</v>
      </c>
      <c r="F20" s="203">
        <f>Položky!BB269</f>
        <v>0</v>
      </c>
      <c r="G20" s="203">
        <f>Položky!BC269</f>
        <v>0</v>
      </c>
      <c r="H20" s="203">
        <f>Položky!BD269</f>
        <v>0</v>
      </c>
      <c r="I20" s="204">
        <f>Položky!BE269</f>
        <v>0</v>
      </c>
    </row>
    <row r="21" spans="1:57" s="35" customFormat="1" x14ac:dyDescent="0.2">
      <c r="A21" s="201" t="str">
        <f>Položky!B270</f>
        <v>767</v>
      </c>
      <c r="B21" s="115" t="str">
        <f>Položky!C270</f>
        <v>Konstrukce zámečnické</v>
      </c>
      <c r="C21" s="66"/>
      <c r="D21" s="116"/>
      <c r="E21" s="202">
        <f>Položky!BA297</f>
        <v>0</v>
      </c>
      <c r="F21" s="203">
        <f>Položky!BB297</f>
        <v>0</v>
      </c>
      <c r="G21" s="203">
        <f>Položky!BC297</f>
        <v>0</v>
      </c>
      <c r="H21" s="203">
        <f>Položky!BD297</f>
        <v>0</v>
      </c>
      <c r="I21" s="204">
        <f>Položky!BE297</f>
        <v>0</v>
      </c>
    </row>
    <row r="22" spans="1:57" s="35" customFormat="1" x14ac:dyDescent="0.2">
      <c r="A22" s="201" t="str">
        <f>Položky!B298</f>
        <v>M21</v>
      </c>
      <c r="B22" s="115" t="str">
        <f>Položky!C298</f>
        <v>Elektromontáže</v>
      </c>
      <c r="C22" s="66"/>
      <c r="D22" s="116"/>
      <c r="E22" s="202">
        <f>Položky!BA300</f>
        <v>0</v>
      </c>
      <c r="F22" s="203">
        <f>Položky!BB300</f>
        <v>0</v>
      </c>
      <c r="G22" s="203">
        <f>Položky!BC300</f>
        <v>0</v>
      </c>
      <c r="H22" s="203">
        <f>Položky!BD300</f>
        <v>0</v>
      </c>
      <c r="I22" s="204">
        <f>Položky!BE300</f>
        <v>0</v>
      </c>
    </row>
    <row r="23" spans="1:57" s="35" customFormat="1" x14ac:dyDescent="0.2">
      <c r="A23" s="201" t="str">
        <f>Položky!B301</f>
        <v>M24</v>
      </c>
      <c r="B23" s="115" t="str">
        <f>Položky!C301</f>
        <v>Montáže vzduchotechnických zařízení</v>
      </c>
      <c r="C23" s="66"/>
      <c r="D23" s="116"/>
      <c r="E23" s="202">
        <f>Položky!BA306</f>
        <v>0</v>
      </c>
      <c r="F23" s="203">
        <f>Položky!BB306</f>
        <v>0</v>
      </c>
      <c r="G23" s="203">
        <f>Položky!BC306</f>
        <v>0</v>
      </c>
      <c r="H23" s="203">
        <f>Položky!BD306</f>
        <v>0</v>
      </c>
      <c r="I23" s="204">
        <f>Položky!BE306</f>
        <v>0</v>
      </c>
    </row>
    <row r="24" spans="1:57" s="35" customFormat="1" ht="13.5" thickBot="1" x14ac:dyDescent="0.25">
      <c r="A24" s="201" t="str">
        <f>Položky!B307</f>
        <v>D96</v>
      </c>
      <c r="B24" s="115" t="str">
        <f>Položky!C307</f>
        <v>Přesuny suti a vybouraných hmot</v>
      </c>
      <c r="C24" s="66"/>
      <c r="D24" s="116"/>
      <c r="E24" s="202">
        <f>Položky!BA312</f>
        <v>0</v>
      </c>
      <c r="F24" s="203">
        <f>Položky!BB312</f>
        <v>0</v>
      </c>
      <c r="G24" s="203">
        <f>Položky!BC312</f>
        <v>0</v>
      </c>
      <c r="H24" s="203">
        <f>Položky!BD312</f>
        <v>0</v>
      </c>
      <c r="I24" s="204">
        <f>Položky!BE312</f>
        <v>0</v>
      </c>
    </row>
    <row r="25" spans="1:57" s="123" customFormat="1" ht="13.5" thickBot="1" x14ac:dyDescent="0.25">
      <c r="A25" s="117"/>
      <c r="B25" s="118" t="s">
        <v>55</v>
      </c>
      <c r="C25" s="118"/>
      <c r="D25" s="119"/>
      <c r="E25" s="120">
        <f>SUM(E7:E24)</f>
        <v>0</v>
      </c>
      <c r="F25" s="121">
        <f>SUM(F7:F24)</f>
        <v>0</v>
      </c>
      <c r="G25" s="121">
        <f>SUM(G7:G24)</f>
        <v>0</v>
      </c>
      <c r="H25" s="121">
        <f>SUM(H7:H24)</f>
        <v>0</v>
      </c>
      <c r="I25" s="122">
        <f>SUM(I7:I24)</f>
        <v>0</v>
      </c>
    </row>
    <row r="26" spans="1:57" x14ac:dyDescent="0.2">
      <c r="A26" s="66"/>
      <c r="B26" s="66"/>
      <c r="C26" s="66"/>
      <c r="D26" s="66"/>
      <c r="E26" s="66"/>
      <c r="F26" s="66"/>
      <c r="G26" s="66"/>
      <c r="H26" s="66"/>
      <c r="I26" s="66"/>
    </row>
    <row r="27" spans="1:57" ht="19.5" customHeight="1" x14ac:dyDescent="0.25">
      <c r="A27" s="107" t="s">
        <v>56</v>
      </c>
      <c r="B27" s="107"/>
      <c r="C27" s="107"/>
      <c r="D27" s="107"/>
      <c r="E27" s="107"/>
      <c r="F27" s="107"/>
      <c r="G27" s="124"/>
      <c r="H27" s="107"/>
      <c r="I27" s="107"/>
      <c r="BA27" s="41"/>
      <c r="BB27" s="41"/>
      <c r="BC27" s="41"/>
      <c r="BD27" s="41"/>
      <c r="BE27" s="41"/>
    </row>
    <row r="28" spans="1:57" ht="13.5" thickBot="1" x14ac:dyDescent="0.25">
      <c r="A28" s="77"/>
      <c r="B28" s="77"/>
      <c r="C28" s="77"/>
      <c r="D28" s="77"/>
      <c r="E28" s="77"/>
      <c r="F28" s="77"/>
      <c r="G28" s="77"/>
      <c r="H28" s="77"/>
      <c r="I28" s="77"/>
    </row>
    <row r="29" spans="1:57" x14ac:dyDescent="0.2">
      <c r="A29" s="71" t="s">
        <v>57</v>
      </c>
      <c r="B29" s="72"/>
      <c r="C29" s="72"/>
      <c r="D29" s="125"/>
      <c r="E29" s="126" t="s">
        <v>58</v>
      </c>
      <c r="F29" s="127" t="s">
        <v>59</v>
      </c>
      <c r="G29" s="128" t="s">
        <v>60</v>
      </c>
      <c r="H29" s="129"/>
      <c r="I29" s="130" t="s">
        <v>58</v>
      </c>
    </row>
    <row r="30" spans="1:57" x14ac:dyDescent="0.2">
      <c r="A30" s="64" t="s">
        <v>429</v>
      </c>
      <c r="B30" s="55"/>
      <c r="C30" s="55"/>
      <c r="D30" s="131"/>
      <c r="E30" s="132"/>
      <c r="F30" s="133"/>
      <c r="G30" s="134">
        <f>CHOOSE(BA30+1,HSV+PSV,HSV+PSV+Mont,HSV+PSV+Dodavka+Mont,HSV,PSV,Mont,Dodavka,Mont+Dodavka,0)</f>
        <v>0</v>
      </c>
      <c r="H30" s="135"/>
      <c r="I30" s="136">
        <f>E30+F30*G30/100</f>
        <v>0</v>
      </c>
      <c r="BA30">
        <v>0</v>
      </c>
    </row>
    <row r="31" spans="1:57" x14ac:dyDescent="0.2">
      <c r="A31" s="64" t="s">
        <v>430</v>
      </c>
      <c r="B31" s="55"/>
      <c r="C31" s="55"/>
      <c r="D31" s="131"/>
      <c r="E31" s="132"/>
      <c r="F31" s="133"/>
      <c r="G31" s="134">
        <f>CHOOSE(BA31+1,HSV+PSV,HSV+PSV+Mont,HSV+PSV+Dodavka+Mont,HSV,PSV,Mont,Dodavka,Mont+Dodavka,0)</f>
        <v>0</v>
      </c>
      <c r="H31" s="135"/>
      <c r="I31" s="136">
        <f>E31+F31*G31/100</f>
        <v>0</v>
      </c>
      <c r="BA31">
        <v>0</v>
      </c>
    </row>
    <row r="32" spans="1:57" x14ac:dyDescent="0.2">
      <c r="A32" s="64" t="s">
        <v>407</v>
      </c>
      <c r="B32" s="55"/>
      <c r="C32" s="55"/>
      <c r="D32" s="131"/>
      <c r="E32" s="132"/>
      <c r="F32" s="133"/>
      <c r="G32" s="134">
        <f>CHOOSE(BA32+1,HSV+PSV,HSV+PSV+Mont,HSV+PSV+Dodavka+Mont,HSV,PSV,Mont,Dodavka,Mont+Dodavka,0)</f>
        <v>0</v>
      </c>
      <c r="H32" s="135"/>
      <c r="I32" s="136">
        <f>E32+F32*G32/100</f>
        <v>0</v>
      </c>
      <c r="BA32">
        <v>1</v>
      </c>
    </row>
    <row r="33" spans="1:53" ht="98.45" customHeight="1" x14ac:dyDescent="0.2">
      <c r="A33" s="248" t="s">
        <v>412</v>
      </c>
      <c r="B33" s="248"/>
      <c r="C33" s="248"/>
      <c r="D33" s="248"/>
      <c r="E33" s="248"/>
      <c r="F33" s="207"/>
      <c r="G33" s="208"/>
      <c r="H33" s="209"/>
      <c r="I33" s="210"/>
    </row>
    <row r="34" spans="1:53" x14ac:dyDescent="0.2">
      <c r="A34" s="249" t="s">
        <v>413</v>
      </c>
      <c r="B34" s="250"/>
      <c r="C34" s="250"/>
      <c r="D34" s="250"/>
      <c r="E34" s="250"/>
      <c r="F34" s="211"/>
      <c r="G34" s="212"/>
      <c r="H34" s="213"/>
      <c r="I34" s="214"/>
    </row>
    <row r="35" spans="1:53" x14ac:dyDescent="0.2">
      <c r="A35" s="249" t="s">
        <v>434</v>
      </c>
      <c r="B35" s="250"/>
      <c r="C35" s="250"/>
      <c r="D35" s="250"/>
      <c r="E35" s="250"/>
      <c r="F35" s="211"/>
      <c r="G35" s="212"/>
      <c r="H35" s="213"/>
      <c r="I35" s="214"/>
    </row>
    <row r="36" spans="1:53" x14ac:dyDescent="0.2">
      <c r="A36" s="249" t="s">
        <v>435</v>
      </c>
      <c r="B36" s="250"/>
      <c r="C36" s="250"/>
      <c r="D36" s="250"/>
      <c r="E36" s="250"/>
      <c r="F36" s="211"/>
      <c r="G36" s="212"/>
      <c r="H36" s="213"/>
      <c r="I36" s="214"/>
    </row>
    <row r="37" spans="1:53" x14ac:dyDescent="0.2">
      <c r="A37" s="249" t="s">
        <v>436</v>
      </c>
      <c r="B37" s="250"/>
      <c r="C37" s="250"/>
      <c r="D37" s="250"/>
      <c r="E37" s="250"/>
      <c r="F37" s="211"/>
      <c r="G37" s="212"/>
      <c r="H37" s="213"/>
      <c r="I37" s="214"/>
    </row>
    <row r="38" spans="1:53" x14ac:dyDescent="0.2">
      <c r="A38" s="249" t="s">
        <v>437</v>
      </c>
      <c r="B38" s="250"/>
      <c r="C38" s="250"/>
      <c r="D38" s="250"/>
      <c r="E38" s="250"/>
      <c r="F38" s="211"/>
      <c r="G38" s="212"/>
      <c r="H38" s="213"/>
      <c r="I38" s="214"/>
    </row>
    <row r="39" spans="1:53" x14ac:dyDescent="0.2">
      <c r="A39" s="249" t="s">
        <v>438</v>
      </c>
      <c r="B39" s="250"/>
      <c r="C39" s="250"/>
      <c r="D39" s="250"/>
      <c r="E39" s="250"/>
      <c r="F39" s="211"/>
      <c r="G39" s="212"/>
      <c r="H39" s="213"/>
      <c r="I39" s="214"/>
    </row>
    <row r="40" spans="1:53" x14ac:dyDescent="0.2">
      <c r="A40" s="249" t="s">
        <v>439</v>
      </c>
      <c r="B40" s="250"/>
      <c r="C40" s="250"/>
      <c r="D40" s="250"/>
      <c r="E40" s="250"/>
      <c r="F40" s="211"/>
      <c r="G40" s="212"/>
      <c r="H40" s="213"/>
      <c r="I40" s="214"/>
    </row>
    <row r="41" spans="1:53" x14ac:dyDescent="0.2">
      <c r="A41" s="249" t="s">
        <v>432</v>
      </c>
      <c r="B41" s="250"/>
      <c r="C41" s="250"/>
      <c r="D41" s="250"/>
      <c r="E41" s="250"/>
      <c r="F41" s="211"/>
      <c r="G41" s="212"/>
      <c r="H41" s="213"/>
      <c r="I41" s="214"/>
    </row>
    <row r="42" spans="1:53" x14ac:dyDescent="0.2">
      <c r="A42" s="249" t="s">
        <v>433</v>
      </c>
      <c r="B42" s="254"/>
      <c r="C42" s="254"/>
      <c r="D42" s="254"/>
      <c r="E42" s="254"/>
      <c r="F42" s="211"/>
      <c r="G42" s="212"/>
      <c r="H42" s="213"/>
      <c r="I42" s="214"/>
    </row>
    <row r="43" spans="1:53" ht="24" customHeight="1" x14ac:dyDescent="0.2">
      <c r="A43" s="249" t="s">
        <v>431</v>
      </c>
      <c r="B43" s="254"/>
      <c r="C43" s="254"/>
      <c r="D43" s="254"/>
      <c r="E43" s="254"/>
      <c r="F43" s="211"/>
      <c r="G43" s="212"/>
      <c r="H43" s="213"/>
      <c r="I43" s="214"/>
    </row>
    <row r="44" spans="1:53" ht="48.75" customHeight="1" x14ac:dyDescent="0.2">
      <c r="A44" s="249" t="s">
        <v>414</v>
      </c>
      <c r="B44" s="250"/>
      <c r="C44" s="250"/>
      <c r="D44" s="250"/>
      <c r="E44" s="250"/>
      <c r="F44" s="211"/>
      <c r="G44" s="212"/>
      <c r="H44" s="213"/>
      <c r="I44" s="214"/>
    </row>
    <row r="45" spans="1:53" x14ac:dyDescent="0.2">
      <c r="A45" s="255"/>
      <c r="B45" s="256"/>
      <c r="C45" s="256"/>
      <c r="D45" s="256"/>
      <c r="E45" s="256"/>
      <c r="F45" s="215"/>
      <c r="G45" s="216"/>
      <c r="H45" s="135"/>
      <c r="I45" s="136"/>
    </row>
    <row r="46" spans="1:53" x14ac:dyDescent="0.2">
      <c r="A46" s="64" t="s">
        <v>408</v>
      </c>
      <c r="B46" s="55"/>
      <c r="C46" s="55"/>
      <c r="D46" s="131"/>
      <c r="E46" s="132"/>
      <c r="F46" s="133"/>
      <c r="G46" s="134">
        <f>CHOOSE(BA46+1,HSV+PSV,HSV+PSV+Mont,HSV+PSV+Dodavka+Mont,HSV,PSV,Mont,Dodavka,Mont+Dodavka,0)</f>
        <v>0</v>
      </c>
      <c r="H46" s="135"/>
      <c r="I46" s="136">
        <f>E46+F46*G46/100</f>
        <v>0</v>
      </c>
      <c r="BA46">
        <v>1</v>
      </c>
    </row>
    <row r="47" spans="1:53" x14ac:dyDescent="0.2">
      <c r="A47" s="64" t="s">
        <v>409</v>
      </c>
      <c r="B47" s="55"/>
      <c r="C47" s="55"/>
      <c r="D47" s="131"/>
      <c r="E47" s="132"/>
      <c r="F47" s="133"/>
      <c r="G47" s="134">
        <f>CHOOSE(BA47+1,HSV+PSV,HSV+PSV+Mont,HSV+PSV+Dodavka+Mont,HSV,PSV,Mont,Dodavka,Mont+Dodavka,0)</f>
        <v>0</v>
      </c>
      <c r="H47" s="135"/>
      <c r="I47" s="136">
        <f>E47+F47*G47/100</f>
        <v>0</v>
      </c>
      <c r="BA47">
        <v>2</v>
      </c>
    </row>
    <row r="48" spans="1:53" x14ac:dyDescent="0.2">
      <c r="A48" s="217" t="s">
        <v>415</v>
      </c>
      <c r="B48" s="218"/>
      <c r="C48" s="218"/>
      <c r="D48" s="218"/>
      <c r="E48" s="219"/>
      <c r="F48" s="220"/>
      <c r="G48" s="221"/>
      <c r="H48" s="222"/>
      <c r="I48" s="210"/>
    </row>
    <row r="49" spans="1:53" x14ac:dyDescent="0.2">
      <c r="A49" s="223"/>
      <c r="B49" s="224"/>
      <c r="C49" s="224"/>
      <c r="D49" s="224"/>
      <c r="E49" s="225"/>
      <c r="F49" s="226"/>
      <c r="G49" s="227"/>
      <c r="H49" s="228"/>
      <c r="I49" s="214"/>
    </row>
    <row r="50" spans="1:53" x14ac:dyDescent="0.2">
      <c r="A50" s="223" t="s">
        <v>416</v>
      </c>
      <c r="B50" s="224"/>
      <c r="C50" s="224"/>
      <c r="D50" s="224"/>
      <c r="E50" s="225"/>
      <c r="F50" s="226"/>
      <c r="G50" s="227"/>
      <c r="H50" s="228"/>
      <c r="I50" s="214"/>
    </row>
    <row r="51" spans="1:53" x14ac:dyDescent="0.2">
      <c r="A51" s="223" t="s">
        <v>417</v>
      </c>
      <c r="B51" s="224"/>
      <c r="C51" s="224"/>
      <c r="D51" s="224"/>
      <c r="E51" s="225"/>
      <c r="F51" s="226"/>
      <c r="G51" s="227"/>
      <c r="H51" s="228"/>
      <c r="I51" s="214"/>
    </row>
    <row r="52" spans="1:53" x14ac:dyDescent="0.2">
      <c r="A52" s="223" t="s">
        <v>418</v>
      </c>
      <c r="B52" s="224"/>
      <c r="C52" s="224"/>
      <c r="D52" s="224"/>
      <c r="E52" s="225"/>
      <c r="F52" s="226"/>
      <c r="G52" s="227"/>
      <c r="H52" s="228"/>
      <c r="I52" s="214"/>
    </row>
    <row r="53" spans="1:53" x14ac:dyDescent="0.2">
      <c r="A53" s="223" t="s">
        <v>419</v>
      </c>
      <c r="B53" s="224"/>
      <c r="C53" s="224"/>
      <c r="D53" s="224"/>
      <c r="E53" s="225"/>
      <c r="F53" s="226"/>
      <c r="G53" s="227"/>
      <c r="H53" s="228"/>
      <c r="I53" s="214"/>
    </row>
    <row r="54" spans="1:53" ht="28.15" customHeight="1" x14ac:dyDescent="0.2">
      <c r="A54" s="251" t="s">
        <v>420</v>
      </c>
      <c r="B54" s="252"/>
      <c r="C54" s="252"/>
      <c r="D54" s="252"/>
      <c r="E54" s="252"/>
      <c r="F54" s="252"/>
      <c r="G54" s="252"/>
      <c r="H54" s="252"/>
      <c r="I54" s="253"/>
    </row>
    <row r="55" spans="1:53" x14ac:dyDescent="0.2">
      <c r="A55" s="223" t="s">
        <v>421</v>
      </c>
      <c r="B55" s="224"/>
      <c r="C55" s="224"/>
      <c r="D55" s="224"/>
      <c r="E55" s="225"/>
      <c r="F55" s="226"/>
      <c r="G55" s="227"/>
      <c r="H55" s="228"/>
      <c r="I55" s="214"/>
    </row>
    <row r="56" spans="1:53" x14ac:dyDescent="0.2">
      <c r="A56" s="223" t="s">
        <v>422</v>
      </c>
      <c r="B56" s="224"/>
      <c r="C56" s="224"/>
      <c r="D56" s="224"/>
      <c r="E56" s="225"/>
      <c r="F56" s="226"/>
      <c r="G56" s="227"/>
      <c r="H56" s="228"/>
      <c r="I56" s="214"/>
    </row>
    <row r="57" spans="1:53" x14ac:dyDescent="0.2">
      <c r="A57" s="223" t="s">
        <v>423</v>
      </c>
      <c r="B57" s="224"/>
      <c r="C57" s="224"/>
      <c r="D57" s="224"/>
      <c r="E57" s="225"/>
      <c r="F57" s="226"/>
      <c r="G57" s="227"/>
      <c r="H57" s="228"/>
      <c r="I57" s="214"/>
    </row>
    <row r="58" spans="1:53" x14ac:dyDescent="0.2">
      <c r="A58" s="223" t="s">
        <v>424</v>
      </c>
      <c r="B58" s="224"/>
      <c r="C58" s="224"/>
      <c r="D58" s="224"/>
      <c r="E58" s="225"/>
      <c r="F58" s="226"/>
      <c r="G58" s="227"/>
      <c r="H58" s="228"/>
      <c r="I58" s="214"/>
    </row>
    <row r="59" spans="1:53" x14ac:dyDescent="0.2">
      <c r="A59" s="223"/>
      <c r="B59" s="224"/>
      <c r="C59" s="224"/>
      <c r="D59" s="224"/>
      <c r="E59" s="225"/>
      <c r="F59" s="226"/>
      <c r="G59" s="227"/>
      <c r="H59" s="228"/>
      <c r="I59" s="214"/>
    </row>
    <row r="60" spans="1:53" x14ac:dyDescent="0.2">
      <c r="A60" s="223" t="s">
        <v>425</v>
      </c>
      <c r="B60" s="224"/>
      <c r="C60" s="224"/>
      <c r="D60" s="224"/>
      <c r="E60" s="225"/>
      <c r="F60" s="226"/>
      <c r="G60" s="227"/>
      <c r="H60" s="228"/>
      <c r="I60" s="214"/>
    </row>
    <row r="61" spans="1:53" x14ac:dyDescent="0.2">
      <c r="A61" s="223"/>
      <c r="B61" s="224"/>
      <c r="C61" s="224"/>
      <c r="D61" s="224"/>
      <c r="E61" s="225"/>
      <c r="F61" s="226"/>
      <c r="G61" s="227"/>
      <c r="H61" s="228"/>
      <c r="I61" s="214"/>
    </row>
    <row r="62" spans="1:53" x14ac:dyDescent="0.2">
      <c r="A62" s="223" t="s">
        <v>426</v>
      </c>
      <c r="B62" s="224"/>
      <c r="C62" s="224"/>
      <c r="D62" s="224"/>
      <c r="E62" s="225"/>
      <c r="F62" s="226"/>
      <c r="G62" s="227"/>
      <c r="H62" s="228"/>
      <c r="I62" s="214"/>
    </row>
    <row r="63" spans="1:53" x14ac:dyDescent="0.2">
      <c r="A63" s="229"/>
      <c r="B63" s="230"/>
      <c r="C63" s="230"/>
      <c r="D63" s="230"/>
      <c r="E63" s="231"/>
      <c r="F63" s="232"/>
      <c r="G63" s="233"/>
      <c r="H63" s="234"/>
      <c r="I63" s="136"/>
    </row>
    <row r="64" spans="1:53" x14ac:dyDescent="0.2">
      <c r="A64" s="64" t="s">
        <v>410</v>
      </c>
      <c r="B64" s="55"/>
      <c r="C64" s="55"/>
      <c r="D64" s="131"/>
      <c r="E64" s="132"/>
      <c r="F64" s="133"/>
      <c r="G64" s="134">
        <f>CHOOSE(BA64+1,HSV+PSV,HSV+PSV+Mont,HSV+PSV+Dodavka+Mont,HSV,PSV,Mont,Dodavka,Mont+Dodavka,0)</f>
        <v>0</v>
      </c>
      <c r="H64" s="135"/>
      <c r="I64" s="136">
        <f>E64+F64*G64/100</f>
        <v>0</v>
      </c>
      <c r="BA64">
        <v>2</v>
      </c>
    </row>
    <row r="65" spans="1:9" ht="13.5" thickBot="1" x14ac:dyDescent="0.25">
      <c r="A65" s="137"/>
      <c r="B65" s="138" t="s">
        <v>61</v>
      </c>
      <c r="C65" s="139"/>
      <c r="D65" s="140"/>
      <c r="E65" s="141"/>
      <c r="F65" s="142"/>
      <c r="G65" s="142"/>
      <c r="H65" s="246">
        <f>SUM(I30:I64)</f>
        <v>0</v>
      </c>
      <c r="I65" s="247"/>
    </row>
    <row r="67" spans="1:9" x14ac:dyDescent="0.2">
      <c r="B67" s="123"/>
      <c r="F67" s="143"/>
      <c r="G67" s="144"/>
      <c r="H67" s="144"/>
      <c r="I67" s="145"/>
    </row>
    <row r="68" spans="1:9" x14ac:dyDescent="0.2">
      <c r="F68" s="143"/>
      <c r="G68" s="144"/>
      <c r="H68" s="144"/>
      <c r="I68" s="145"/>
    </row>
    <row r="69" spans="1:9" x14ac:dyDescent="0.2">
      <c r="F69" s="143"/>
      <c r="G69" s="144"/>
      <c r="H69" s="144"/>
      <c r="I69" s="145"/>
    </row>
    <row r="70" spans="1:9" x14ac:dyDescent="0.2">
      <c r="F70" s="143"/>
      <c r="G70" s="144"/>
      <c r="H70" s="144"/>
      <c r="I70" s="145"/>
    </row>
    <row r="71" spans="1:9" x14ac:dyDescent="0.2">
      <c r="F71" s="143"/>
      <c r="G71" s="144"/>
      <c r="H71" s="144"/>
      <c r="I71" s="145"/>
    </row>
    <row r="72" spans="1:9" x14ac:dyDescent="0.2">
      <c r="F72" s="143"/>
      <c r="G72" s="144"/>
      <c r="H72" s="144"/>
      <c r="I72" s="145"/>
    </row>
    <row r="73" spans="1:9" x14ac:dyDescent="0.2">
      <c r="F73" s="143"/>
      <c r="G73" s="144"/>
      <c r="H73" s="144"/>
      <c r="I73" s="145"/>
    </row>
    <row r="74" spans="1:9" x14ac:dyDescent="0.2">
      <c r="F74" s="143"/>
      <c r="G74" s="144"/>
      <c r="H74" s="144"/>
      <c r="I74" s="145"/>
    </row>
    <row r="75" spans="1:9" x14ac:dyDescent="0.2">
      <c r="F75" s="143"/>
      <c r="G75" s="144"/>
      <c r="H75" s="144"/>
      <c r="I75" s="145"/>
    </row>
    <row r="76" spans="1:9" x14ac:dyDescent="0.2">
      <c r="F76" s="143"/>
      <c r="G76" s="144"/>
      <c r="H76" s="144"/>
      <c r="I76" s="145"/>
    </row>
    <row r="77" spans="1:9" x14ac:dyDescent="0.2">
      <c r="F77" s="143"/>
      <c r="G77" s="144"/>
      <c r="H77" s="144"/>
      <c r="I77" s="145"/>
    </row>
    <row r="78" spans="1:9" x14ac:dyDescent="0.2">
      <c r="F78" s="143"/>
      <c r="G78" s="144"/>
      <c r="H78" s="144"/>
      <c r="I78" s="145"/>
    </row>
    <row r="79" spans="1:9" x14ac:dyDescent="0.2">
      <c r="F79" s="143"/>
      <c r="G79" s="144"/>
      <c r="H79" s="144"/>
      <c r="I79" s="145"/>
    </row>
    <row r="80" spans="1:9" x14ac:dyDescent="0.2">
      <c r="F80" s="143"/>
      <c r="G80" s="144"/>
      <c r="H80" s="144"/>
      <c r="I80" s="145"/>
    </row>
    <row r="81" spans="6:9" x14ac:dyDescent="0.2">
      <c r="F81" s="143"/>
      <c r="G81" s="144"/>
      <c r="H81" s="144"/>
      <c r="I81" s="145"/>
    </row>
    <row r="82" spans="6:9" x14ac:dyDescent="0.2">
      <c r="F82" s="143"/>
      <c r="G82" s="144"/>
      <c r="H82" s="144"/>
      <c r="I82" s="145"/>
    </row>
    <row r="83" spans="6:9" x14ac:dyDescent="0.2">
      <c r="F83" s="143"/>
      <c r="G83" s="144"/>
      <c r="H83" s="144"/>
      <c r="I83" s="145"/>
    </row>
    <row r="84" spans="6:9" x14ac:dyDescent="0.2">
      <c r="F84" s="143"/>
      <c r="G84" s="144"/>
      <c r="H84" s="144"/>
      <c r="I84" s="145"/>
    </row>
    <row r="85" spans="6:9" x14ac:dyDescent="0.2">
      <c r="F85" s="143"/>
      <c r="G85" s="144"/>
      <c r="H85" s="144"/>
      <c r="I85" s="145"/>
    </row>
    <row r="86" spans="6:9" x14ac:dyDescent="0.2">
      <c r="F86" s="143"/>
      <c r="G86" s="144"/>
      <c r="H86" s="144"/>
      <c r="I86" s="145"/>
    </row>
    <row r="87" spans="6:9" x14ac:dyDescent="0.2">
      <c r="F87" s="143"/>
      <c r="G87" s="144"/>
      <c r="H87" s="144"/>
      <c r="I87" s="145"/>
    </row>
    <row r="88" spans="6:9" x14ac:dyDescent="0.2">
      <c r="F88" s="143"/>
      <c r="G88" s="144"/>
      <c r="H88" s="144"/>
      <c r="I88" s="145"/>
    </row>
    <row r="89" spans="6:9" x14ac:dyDescent="0.2">
      <c r="F89" s="143"/>
      <c r="G89" s="144"/>
      <c r="H89" s="144"/>
      <c r="I89" s="145"/>
    </row>
    <row r="90" spans="6:9" x14ac:dyDescent="0.2">
      <c r="F90" s="143"/>
      <c r="G90" s="144"/>
      <c r="H90" s="144"/>
      <c r="I90" s="145"/>
    </row>
    <row r="91" spans="6:9" x14ac:dyDescent="0.2">
      <c r="F91" s="143"/>
      <c r="G91" s="144"/>
      <c r="H91" s="144"/>
      <c r="I91" s="145"/>
    </row>
    <row r="92" spans="6:9" x14ac:dyDescent="0.2">
      <c r="F92" s="143"/>
      <c r="G92" s="144"/>
      <c r="H92" s="144"/>
      <c r="I92" s="145"/>
    </row>
    <row r="93" spans="6:9" x14ac:dyDescent="0.2">
      <c r="F93" s="143"/>
      <c r="G93" s="144"/>
      <c r="H93" s="144"/>
      <c r="I93" s="145"/>
    </row>
    <row r="94" spans="6:9" x14ac:dyDescent="0.2">
      <c r="F94" s="143"/>
      <c r="G94" s="144"/>
      <c r="H94" s="144"/>
      <c r="I94" s="145"/>
    </row>
    <row r="95" spans="6:9" x14ac:dyDescent="0.2">
      <c r="F95" s="143"/>
      <c r="G95" s="144"/>
      <c r="H95" s="144"/>
      <c r="I95" s="145"/>
    </row>
    <row r="96" spans="6:9" x14ac:dyDescent="0.2">
      <c r="F96" s="143"/>
      <c r="G96" s="144"/>
      <c r="H96" s="144"/>
      <c r="I96" s="145"/>
    </row>
    <row r="97" spans="6:9" x14ac:dyDescent="0.2">
      <c r="F97" s="143"/>
      <c r="G97" s="144"/>
      <c r="H97" s="144"/>
      <c r="I97" s="145"/>
    </row>
    <row r="98" spans="6:9" x14ac:dyDescent="0.2">
      <c r="F98" s="143"/>
      <c r="G98" s="144"/>
      <c r="H98" s="144"/>
      <c r="I98" s="145"/>
    </row>
    <row r="99" spans="6:9" x14ac:dyDescent="0.2">
      <c r="F99" s="143"/>
      <c r="G99" s="144"/>
      <c r="H99" s="144"/>
      <c r="I99" s="145"/>
    </row>
    <row r="100" spans="6:9" x14ac:dyDescent="0.2">
      <c r="F100" s="143"/>
      <c r="G100" s="144"/>
      <c r="H100" s="144"/>
      <c r="I100" s="145"/>
    </row>
    <row r="101" spans="6:9" x14ac:dyDescent="0.2">
      <c r="F101" s="143"/>
      <c r="G101" s="144"/>
      <c r="H101" s="144"/>
      <c r="I101" s="145"/>
    </row>
    <row r="102" spans="6:9" x14ac:dyDescent="0.2">
      <c r="F102" s="143"/>
      <c r="G102" s="144"/>
      <c r="H102" s="144"/>
      <c r="I102" s="145"/>
    </row>
    <row r="103" spans="6:9" x14ac:dyDescent="0.2">
      <c r="F103" s="143"/>
      <c r="G103" s="144"/>
      <c r="H103" s="144"/>
      <c r="I103" s="145"/>
    </row>
    <row r="104" spans="6:9" x14ac:dyDescent="0.2">
      <c r="F104" s="143"/>
      <c r="G104" s="144"/>
      <c r="H104" s="144"/>
      <c r="I104" s="145"/>
    </row>
    <row r="105" spans="6:9" x14ac:dyDescent="0.2">
      <c r="F105" s="143"/>
      <c r="G105" s="144"/>
      <c r="H105" s="144"/>
      <c r="I105" s="145"/>
    </row>
    <row r="106" spans="6:9" x14ac:dyDescent="0.2">
      <c r="F106" s="143"/>
      <c r="G106" s="144"/>
      <c r="H106" s="144"/>
      <c r="I106" s="145"/>
    </row>
    <row r="107" spans="6:9" x14ac:dyDescent="0.2">
      <c r="F107" s="143"/>
      <c r="G107" s="144"/>
      <c r="H107" s="144"/>
      <c r="I107" s="145"/>
    </row>
    <row r="108" spans="6:9" x14ac:dyDescent="0.2">
      <c r="F108" s="143"/>
      <c r="G108" s="144"/>
      <c r="H108" s="144"/>
      <c r="I108" s="145"/>
    </row>
    <row r="109" spans="6:9" x14ac:dyDescent="0.2">
      <c r="F109" s="143"/>
      <c r="G109" s="144"/>
      <c r="H109" s="144"/>
      <c r="I109" s="145"/>
    </row>
    <row r="110" spans="6:9" x14ac:dyDescent="0.2">
      <c r="F110" s="143"/>
      <c r="G110" s="144"/>
      <c r="H110" s="144"/>
      <c r="I110" s="145"/>
    </row>
    <row r="111" spans="6:9" x14ac:dyDescent="0.2">
      <c r="F111" s="143"/>
      <c r="G111" s="144"/>
      <c r="H111" s="144"/>
      <c r="I111" s="145"/>
    </row>
    <row r="112" spans="6:9" x14ac:dyDescent="0.2">
      <c r="F112" s="143"/>
      <c r="G112" s="144"/>
      <c r="H112" s="144"/>
      <c r="I112" s="145"/>
    </row>
    <row r="113" spans="6:9" x14ac:dyDescent="0.2">
      <c r="F113" s="143"/>
      <c r="G113" s="144"/>
      <c r="H113" s="144"/>
      <c r="I113" s="145"/>
    </row>
    <row r="114" spans="6:9" x14ac:dyDescent="0.2">
      <c r="F114" s="143"/>
      <c r="G114" s="144"/>
      <c r="H114" s="144"/>
      <c r="I114" s="145"/>
    </row>
    <row r="115" spans="6:9" x14ac:dyDescent="0.2">
      <c r="F115" s="143"/>
      <c r="G115" s="144"/>
      <c r="H115" s="144"/>
      <c r="I115" s="145"/>
    </row>
    <row r="116" spans="6:9" x14ac:dyDescent="0.2">
      <c r="F116" s="143"/>
      <c r="G116" s="144"/>
      <c r="H116" s="144"/>
      <c r="I116" s="145"/>
    </row>
  </sheetData>
  <mergeCells count="18">
    <mergeCell ref="A1:B1"/>
    <mergeCell ref="A2:B2"/>
    <mergeCell ref="G2:I2"/>
    <mergeCell ref="H65:I65"/>
    <mergeCell ref="A33:E33"/>
    <mergeCell ref="A34:E34"/>
    <mergeCell ref="A35:E35"/>
    <mergeCell ref="A36:E36"/>
    <mergeCell ref="A37:E37"/>
    <mergeCell ref="A38:E38"/>
    <mergeCell ref="A54:I54"/>
    <mergeCell ref="A39:E39"/>
    <mergeCell ref="A40:E40"/>
    <mergeCell ref="A41:E41"/>
    <mergeCell ref="A43:E43"/>
    <mergeCell ref="A44:E44"/>
    <mergeCell ref="A45:E45"/>
    <mergeCell ref="A42:E4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  <rowBreaks count="1" manualBreakCount="1">
    <brk id="45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385"/>
  <sheetViews>
    <sheetView showGridLines="0" showZeros="0" topLeftCell="A274" workbookViewId="0">
      <selection activeCell="G300" sqref="G300"/>
    </sheetView>
  </sheetViews>
  <sheetFormatPr defaultColWidth="9.140625"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5" customWidth="1"/>
    <col min="6" max="6" width="9.85546875" style="146" customWidth="1"/>
    <col min="7" max="7" width="13.85546875" style="146" customWidth="1"/>
    <col min="8" max="11" width="9.140625" style="146"/>
    <col min="12" max="12" width="75.285156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67" t="s">
        <v>75</v>
      </c>
      <c r="B1" s="267"/>
      <c r="C1" s="267"/>
      <c r="D1" s="267"/>
      <c r="E1" s="267"/>
      <c r="F1" s="267"/>
      <c r="G1" s="267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57" t="s">
        <v>46</v>
      </c>
      <c r="B3" s="258"/>
      <c r="C3" s="97" t="str">
        <f>CONCATENATE(cislostavby," ",nazevstavby)</f>
        <v>A74-2016 Kašna na Náměstí Svobody v Místku</v>
      </c>
      <c r="D3" s="151"/>
      <c r="E3" s="152" t="s">
        <v>62</v>
      </c>
      <c r="F3" s="153" t="str">
        <f>Rekapitulace!H1</f>
        <v>1</v>
      </c>
      <c r="G3" s="154"/>
    </row>
    <row r="4" spans="1:104" ht="13.5" thickBot="1" x14ac:dyDescent="0.25">
      <c r="A4" s="268" t="s">
        <v>48</v>
      </c>
      <c r="B4" s="260"/>
      <c r="C4" s="103" t="str">
        <f>CONCATENATE(cisloobjektu," ",nazevobjektu)</f>
        <v>01 Architektonicko-stavební řešení</v>
      </c>
      <c r="D4" s="155"/>
      <c r="E4" s="269">
        <f>Rekapitulace!G2</f>
        <v>0</v>
      </c>
      <c r="F4" s="270"/>
      <c r="G4" s="271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63</v>
      </c>
      <c r="B6" s="160" t="s">
        <v>64</v>
      </c>
      <c r="C6" s="160" t="s">
        <v>65</v>
      </c>
      <c r="D6" s="160" t="s">
        <v>66</v>
      </c>
      <c r="E6" s="161" t="s">
        <v>67</v>
      </c>
      <c r="F6" s="160" t="s">
        <v>68</v>
      </c>
      <c r="G6" s="162" t="s">
        <v>69</v>
      </c>
    </row>
    <row r="7" spans="1:104" x14ac:dyDescent="0.2">
      <c r="A7" s="163" t="s">
        <v>70</v>
      </c>
      <c r="B7" s="164" t="s">
        <v>71</v>
      </c>
      <c r="C7" s="165" t="s">
        <v>72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80</v>
      </c>
      <c r="C8" s="173" t="s">
        <v>81</v>
      </c>
      <c r="D8" s="174" t="s">
        <v>82</v>
      </c>
      <c r="E8" s="175">
        <v>61.5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6.9000000000000006E-2</v>
      </c>
    </row>
    <row r="9" spans="1:104" x14ac:dyDescent="0.2">
      <c r="A9" s="178"/>
      <c r="B9" s="181"/>
      <c r="C9" s="264" t="s">
        <v>83</v>
      </c>
      <c r="D9" s="265"/>
      <c r="E9" s="182">
        <v>52</v>
      </c>
      <c r="F9" s="183"/>
      <c r="G9" s="184"/>
      <c r="M9" s="180" t="s">
        <v>83</v>
      </c>
      <c r="O9" s="170"/>
    </row>
    <row r="10" spans="1:104" x14ac:dyDescent="0.2">
      <c r="A10" s="178"/>
      <c r="B10" s="181"/>
      <c r="C10" s="264" t="s">
        <v>84</v>
      </c>
      <c r="D10" s="265"/>
      <c r="E10" s="182">
        <v>4</v>
      </c>
      <c r="F10" s="183"/>
      <c r="G10" s="184"/>
      <c r="M10" s="180" t="s">
        <v>84</v>
      </c>
      <c r="O10" s="170"/>
    </row>
    <row r="11" spans="1:104" x14ac:dyDescent="0.2">
      <c r="A11" s="178"/>
      <c r="B11" s="181"/>
      <c r="C11" s="264" t="s">
        <v>85</v>
      </c>
      <c r="D11" s="265"/>
      <c r="E11" s="182">
        <v>5.5</v>
      </c>
      <c r="F11" s="183"/>
      <c r="G11" s="184"/>
      <c r="M11" s="180" t="s">
        <v>85</v>
      </c>
      <c r="O11" s="170"/>
    </row>
    <row r="12" spans="1:104" x14ac:dyDescent="0.2">
      <c r="A12" s="171">
        <v>2</v>
      </c>
      <c r="B12" s="172" t="s">
        <v>86</v>
      </c>
      <c r="C12" s="173" t="s">
        <v>87</v>
      </c>
      <c r="D12" s="174" t="s">
        <v>82</v>
      </c>
      <c r="E12" s="175">
        <v>82.44</v>
      </c>
      <c r="F12" s="175">
        <v>0</v>
      </c>
      <c r="G12" s="176">
        <f>E12*F12</f>
        <v>0</v>
      </c>
      <c r="O12" s="170">
        <v>2</v>
      </c>
      <c r="AA12" s="146">
        <v>1</v>
      </c>
      <c r="AB12" s="146">
        <v>1</v>
      </c>
      <c r="AC12" s="146">
        <v>1</v>
      </c>
      <c r="AZ12" s="146">
        <v>1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7">
        <v>1</v>
      </c>
      <c r="CB12" s="177">
        <v>1</v>
      </c>
      <c r="CZ12" s="146">
        <v>0</v>
      </c>
    </row>
    <row r="13" spans="1:104" x14ac:dyDescent="0.2">
      <c r="A13" s="178"/>
      <c r="B13" s="181"/>
      <c r="C13" s="264" t="s">
        <v>88</v>
      </c>
      <c r="D13" s="265"/>
      <c r="E13" s="182">
        <v>77.44</v>
      </c>
      <c r="F13" s="183"/>
      <c r="G13" s="184"/>
      <c r="M13" s="180" t="s">
        <v>88</v>
      </c>
      <c r="O13" s="170"/>
    </row>
    <row r="14" spans="1:104" x14ac:dyDescent="0.2">
      <c r="A14" s="178"/>
      <c r="B14" s="181"/>
      <c r="C14" s="264" t="s">
        <v>89</v>
      </c>
      <c r="D14" s="265"/>
      <c r="E14" s="182">
        <v>5</v>
      </c>
      <c r="F14" s="183"/>
      <c r="G14" s="184"/>
      <c r="M14" s="180" t="s">
        <v>89</v>
      </c>
      <c r="O14" s="170"/>
    </row>
    <row r="15" spans="1:104" x14ac:dyDescent="0.2">
      <c r="A15" s="171">
        <v>3</v>
      </c>
      <c r="B15" s="172" t="s">
        <v>90</v>
      </c>
      <c r="C15" s="173" t="s">
        <v>91</v>
      </c>
      <c r="D15" s="174" t="s">
        <v>82</v>
      </c>
      <c r="E15" s="175">
        <v>129.44</v>
      </c>
      <c r="F15" s="175">
        <v>0</v>
      </c>
      <c r="G15" s="176">
        <f>E15*F15</f>
        <v>0</v>
      </c>
      <c r="O15" s="170">
        <v>2</v>
      </c>
      <c r="AA15" s="146">
        <v>1</v>
      </c>
      <c r="AB15" s="146">
        <v>1</v>
      </c>
      <c r="AC15" s="146">
        <v>1</v>
      </c>
      <c r="AZ15" s="146">
        <v>1</v>
      </c>
      <c r="BA15" s="146">
        <f>IF(AZ15=1,G15,0)</f>
        <v>0</v>
      </c>
      <c r="BB15" s="146">
        <f>IF(AZ15=2,G15,0)</f>
        <v>0</v>
      </c>
      <c r="BC15" s="146">
        <f>IF(AZ15=3,G15,0)</f>
        <v>0</v>
      </c>
      <c r="BD15" s="146">
        <f>IF(AZ15=4,G15,0)</f>
        <v>0</v>
      </c>
      <c r="BE15" s="146">
        <f>IF(AZ15=5,G15,0)</f>
        <v>0</v>
      </c>
      <c r="CA15" s="177">
        <v>1</v>
      </c>
      <c r="CB15" s="177">
        <v>1</v>
      </c>
      <c r="CZ15" s="146">
        <v>0</v>
      </c>
    </row>
    <row r="16" spans="1:104" x14ac:dyDescent="0.2">
      <c r="A16" s="178"/>
      <c r="B16" s="181"/>
      <c r="C16" s="264" t="s">
        <v>88</v>
      </c>
      <c r="D16" s="265"/>
      <c r="E16" s="182">
        <v>77.44</v>
      </c>
      <c r="F16" s="183"/>
      <c r="G16" s="184"/>
      <c r="M16" s="180" t="s">
        <v>88</v>
      </c>
      <c r="O16" s="170"/>
    </row>
    <row r="17" spans="1:104" x14ac:dyDescent="0.2">
      <c r="A17" s="178"/>
      <c r="B17" s="181"/>
      <c r="C17" s="266" t="s">
        <v>92</v>
      </c>
      <c r="D17" s="265"/>
      <c r="E17" s="205">
        <v>77.44</v>
      </c>
      <c r="F17" s="183"/>
      <c r="G17" s="184"/>
      <c r="M17" s="180" t="s">
        <v>92</v>
      </c>
      <c r="O17" s="170"/>
    </row>
    <row r="18" spans="1:104" x14ac:dyDescent="0.2">
      <c r="A18" s="178"/>
      <c r="B18" s="181"/>
      <c r="C18" s="264" t="s">
        <v>83</v>
      </c>
      <c r="D18" s="265"/>
      <c r="E18" s="182">
        <v>52</v>
      </c>
      <c r="F18" s="183"/>
      <c r="G18" s="184"/>
      <c r="M18" s="180" t="s">
        <v>83</v>
      </c>
      <c r="O18" s="170"/>
    </row>
    <row r="19" spans="1:104" x14ac:dyDescent="0.2">
      <c r="A19" s="171">
        <v>4</v>
      </c>
      <c r="B19" s="172" t="s">
        <v>93</v>
      </c>
      <c r="C19" s="173" t="s">
        <v>94</v>
      </c>
      <c r="D19" s="174" t="s">
        <v>95</v>
      </c>
      <c r="E19" s="175">
        <v>75</v>
      </c>
      <c r="F19" s="175">
        <v>0</v>
      </c>
      <c r="G19" s="176">
        <f>E19*F19</f>
        <v>0</v>
      </c>
      <c r="O19" s="170">
        <v>2</v>
      </c>
      <c r="AA19" s="146">
        <v>1</v>
      </c>
      <c r="AB19" s="146">
        <v>1</v>
      </c>
      <c r="AC19" s="146">
        <v>1</v>
      </c>
      <c r="AZ19" s="146">
        <v>1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7">
        <v>1</v>
      </c>
      <c r="CB19" s="177">
        <v>1</v>
      </c>
      <c r="CZ19" s="146">
        <v>0</v>
      </c>
    </row>
    <row r="20" spans="1:104" x14ac:dyDescent="0.2">
      <c r="A20" s="171">
        <v>5</v>
      </c>
      <c r="B20" s="172" t="s">
        <v>96</v>
      </c>
      <c r="C20" s="173" t="s">
        <v>97</v>
      </c>
      <c r="D20" s="174" t="s">
        <v>95</v>
      </c>
      <c r="E20" s="175">
        <v>75.52</v>
      </c>
      <c r="F20" s="175">
        <v>0</v>
      </c>
      <c r="G20" s="176">
        <f>E20*F20</f>
        <v>0</v>
      </c>
      <c r="O20" s="170">
        <v>2</v>
      </c>
      <c r="AA20" s="146">
        <v>1</v>
      </c>
      <c r="AB20" s="146">
        <v>1</v>
      </c>
      <c r="AC20" s="146">
        <v>1</v>
      </c>
      <c r="AZ20" s="146">
        <v>1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7">
        <v>1</v>
      </c>
      <c r="CB20" s="177">
        <v>1</v>
      </c>
      <c r="CZ20" s="146">
        <v>0</v>
      </c>
    </row>
    <row r="21" spans="1:104" x14ac:dyDescent="0.2">
      <c r="A21" s="178"/>
      <c r="B21" s="181"/>
      <c r="C21" s="264" t="s">
        <v>98</v>
      </c>
      <c r="D21" s="265"/>
      <c r="E21" s="182">
        <v>38.72</v>
      </c>
      <c r="F21" s="183"/>
      <c r="G21" s="184"/>
      <c r="M21" s="180" t="s">
        <v>98</v>
      </c>
      <c r="O21" s="170"/>
    </row>
    <row r="22" spans="1:104" x14ac:dyDescent="0.2">
      <c r="A22" s="178"/>
      <c r="B22" s="181"/>
      <c r="C22" s="266" t="s">
        <v>92</v>
      </c>
      <c r="D22" s="265"/>
      <c r="E22" s="205">
        <v>38.72</v>
      </c>
      <c r="F22" s="183"/>
      <c r="G22" s="184"/>
      <c r="M22" s="180" t="s">
        <v>92</v>
      </c>
      <c r="O22" s="170"/>
    </row>
    <row r="23" spans="1:104" x14ac:dyDescent="0.2">
      <c r="A23" s="178"/>
      <c r="B23" s="181"/>
      <c r="C23" s="264" t="s">
        <v>99</v>
      </c>
      <c r="D23" s="265"/>
      <c r="E23" s="182">
        <v>26</v>
      </c>
      <c r="F23" s="183"/>
      <c r="G23" s="184"/>
      <c r="M23" s="180" t="s">
        <v>99</v>
      </c>
      <c r="O23" s="170"/>
    </row>
    <row r="24" spans="1:104" x14ac:dyDescent="0.2">
      <c r="A24" s="178"/>
      <c r="B24" s="181"/>
      <c r="C24" s="264" t="s">
        <v>100</v>
      </c>
      <c r="D24" s="265"/>
      <c r="E24" s="182">
        <v>10.8</v>
      </c>
      <c r="F24" s="183"/>
      <c r="G24" s="184"/>
      <c r="M24" s="180" t="s">
        <v>100</v>
      </c>
      <c r="O24" s="170"/>
    </row>
    <row r="25" spans="1:104" x14ac:dyDescent="0.2">
      <c r="A25" s="178"/>
      <c r="B25" s="181"/>
      <c r="C25" s="266" t="s">
        <v>92</v>
      </c>
      <c r="D25" s="265"/>
      <c r="E25" s="205">
        <v>36.799999999999997</v>
      </c>
      <c r="F25" s="183"/>
      <c r="G25" s="184"/>
      <c r="M25" s="180" t="s">
        <v>92</v>
      </c>
      <c r="O25" s="170"/>
    </row>
    <row r="26" spans="1:104" x14ac:dyDescent="0.2">
      <c r="A26" s="171">
        <v>6</v>
      </c>
      <c r="B26" s="172" t="s">
        <v>101</v>
      </c>
      <c r="C26" s="173" t="s">
        <v>102</v>
      </c>
      <c r="D26" s="174" t="s">
        <v>95</v>
      </c>
      <c r="E26" s="175">
        <v>75.52</v>
      </c>
      <c r="F26" s="175">
        <v>0</v>
      </c>
      <c r="G26" s="176">
        <f>E26*F26</f>
        <v>0</v>
      </c>
      <c r="O26" s="170">
        <v>2</v>
      </c>
      <c r="AA26" s="146">
        <v>1</v>
      </c>
      <c r="AB26" s="146">
        <v>1</v>
      </c>
      <c r="AC26" s="146">
        <v>1</v>
      </c>
      <c r="AZ26" s="146">
        <v>1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7">
        <v>1</v>
      </c>
      <c r="CB26" s="177">
        <v>1</v>
      </c>
      <c r="CZ26" s="146">
        <v>0</v>
      </c>
    </row>
    <row r="27" spans="1:104" x14ac:dyDescent="0.2">
      <c r="A27" s="178"/>
      <c r="B27" s="181"/>
      <c r="C27" s="264" t="s">
        <v>103</v>
      </c>
      <c r="D27" s="265"/>
      <c r="E27" s="182">
        <v>38.72</v>
      </c>
      <c r="F27" s="183"/>
      <c r="G27" s="184"/>
      <c r="M27" s="180" t="s">
        <v>103</v>
      </c>
      <c r="O27" s="170"/>
    </row>
    <row r="28" spans="1:104" x14ac:dyDescent="0.2">
      <c r="A28" s="178"/>
      <c r="B28" s="181"/>
      <c r="C28" s="264" t="s">
        <v>99</v>
      </c>
      <c r="D28" s="265"/>
      <c r="E28" s="182">
        <v>26</v>
      </c>
      <c r="F28" s="183"/>
      <c r="G28" s="184"/>
      <c r="M28" s="180" t="s">
        <v>99</v>
      </c>
      <c r="O28" s="170"/>
    </row>
    <row r="29" spans="1:104" x14ac:dyDescent="0.2">
      <c r="A29" s="178"/>
      <c r="B29" s="181"/>
      <c r="C29" s="264" t="s">
        <v>100</v>
      </c>
      <c r="D29" s="265"/>
      <c r="E29" s="182">
        <v>10.8</v>
      </c>
      <c r="F29" s="183"/>
      <c r="G29" s="184"/>
      <c r="M29" s="180" t="s">
        <v>100</v>
      </c>
      <c r="O29" s="170"/>
    </row>
    <row r="30" spans="1:104" x14ac:dyDescent="0.2">
      <c r="A30" s="171">
        <v>7</v>
      </c>
      <c r="B30" s="172" t="s">
        <v>104</v>
      </c>
      <c r="C30" s="173" t="s">
        <v>105</v>
      </c>
      <c r="D30" s="174" t="s">
        <v>95</v>
      </c>
      <c r="E30" s="175">
        <v>36.25</v>
      </c>
      <c r="F30" s="175">
        <v>0</v>
      </c>
      <c r="G30" s="176">
        <f>E30*F30</f>
        <v>0</v>
      </c>
      <c r="O30" s="170">
        <v>2</v>
      </c>
      <c r="AA30" s="146">
        <v>1</v>
      </c>
      <c r="AB30" s="146">
        <v>1</v>
      </c>
      <c r="AC30" s="146">
        <v>1</v>
      </c>
      <c r="AZ30" s="146">
        <v>1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1</v>
      </c>
      <c r="CB30" s="177">
        <v>1</v>
      </c>
      <c r="CZ30" s="146">
        <v>0</v>
      </c>
    </row>
    <row r="31" spans="1:104" x14ac:dyDescent="0.2">
      <c r="A31" s="178"/>
      <c r="B31" s="181"/>
      <c r="C31" s="264" t="s">
        <v>106</v>
      </c>
      <c r="D31" s="265"/>
      <c r="E31" s="182">
        <v>10</v>
      </c>
      <c r="F31" s="183"/>
      <c r="G31" s="184"/>
      <c r="M31" s="180" t="s">
        <v>106</v>
      </c>
      <c r="O31" s="170"/>
    </row>
    <row r="32" spans="1:104" x14ac:dyDescent="0.2">
      <c r="A32" s="178"/>
      <c r="B32" s="181"/>
      <c r="C32" s="264" t="s">
        <v>107</v>
      </c>
      <c r="D32" s="265"/>
      <c r="E32" s="182">
        <v>26.25</v>
      </c>
      <c r="F32" s="183"/>
      <c r="G32" s="184"/>
      <c r="M32" s="180" t="s">
        <v>107</v>
      </c>
      <c r="O32" s="170"/>
    </row>
    <row r="33" spans="1:104" x14ac:dyDescent="0.2">
      <c r="A33" s="171">
        <v>8</v>
      </c>
      <c r="B33" s="172" t="s">
        <v>108</v>
      </c>
      <c r="C33" s="173" t="s">
        <v>109</v>
      </c>
      <c r="D33" s="174" t="s">
        <v>95</v>
      </c>
      <c r="E33" s="175">
        <v>36.25</v>
      </c>
      <c r="F33" s="175">
        <v>0</v>
      </c>
      <c r="G33" s="176">
        <f>E33*F33</f>
        <v>0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1</v>
      </c>
      <c r="CB33" s="177">
        <v>1</v>
      </c>
      <c r="CZ33" s="146">
        <v>0</v>
      </c>
    </row>
    <row r="34" spans="1:104" x14ac:dyDescent="0.2">
      <c r="A34" s="178"/>
      <c r="B34" s="181"/>
      <c r="C34" s="264" t="s">
        <v>110</v>
      </c>
      <c r="D34" s="265"/>
      <c r="E34" s="182">
        <v>10</v>
      </c>
      <c r="F34" s="183"/>
      <c r="G34" s="184"/>
      <c r="M34" s="180" t="s">
        <v>110</v>
      </c>
      <c r="O34" s="170"/>
    </row>
    <row r="35" spans="1:104" x14ac:dyDescent="0.2">
      <c r="A35" s="178"/>
      <c r="B35" s="181"/>
      <c r="C35" s="264" t="s">
        <v>111</v>
      </c>
      <c r="D35" s="265"/>
      <c r="E35" s="182">
        <v>26.25</v>
      </c>
      <c r="F35" s="183"/>
      <c r="G35" s="184"/>
      <c r="M35" s="180" t="s">
        <v>111</v>
      </c>
      <c r="O35" s="170"/>
    </row>
    <row r="36" spans="1:104" x14ac:dyDescent="0.2">
      <c r="A36" s="171">
        <v>9</v>
      </c>
      <c r="B36" s="172" t="s">
        <v>112</v>
      </c>
      <c r="C36" s="173" t="s">
        <v>113</v>
      </c>
      <c r="D36" s="174" t="s">
        <v>82</v>
      </c>
      <c r="E36" s="175">
        <v>72.5</v>
      </c>
      <c r="F36" s="175">
        <v>0</v>
      </c>
      <c r="G36" s="176">
        <f>E36*F36</f>
        <v>0</v>
      </c>
      <c r="O36" s="170">
        <v>2</v>
      </c>
      <c r="AA36" s="146">
        <v>1</v>
      </c>
      <c r="AB36" s="146">
        <v>1</v>
      </c>
      <c r="AC36" s="146">
        <v>1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1</v>
      </c>
      <c r="CZ36" s="146">
        <v>8.5999999999999998E-4</v>
      </c>
    </row>
    <row r="37" spans="1:104" x14ac:dyDescent="0.2">
      <c r="A37" s="178"/>
      <c r="B37" s="181"/>
      <c r="C37" s="264" t="s">
        <v>114</v>
      </c>
      <c r="D37" s="265"/>
      <c r="E37" s="182">
        <v>20</v>
      </c>
      <c r="F37" s="183"/>
      <c r="G37" s="184"/>
      <c r="M37" s="180" t="s">
        <v>114</v>
      </c>
      <c r="O37" s="170"/>
    </row>
    <row r="38" spans="1:104" x14ac:dyDescent="0.2">
      <c r="A38" s="178"/>
      <c r="B38" s="181"/>
      <c r="C38" s="264" t="s">
        <v>115</v>
      </c>
      <c r="D38" s="265"/>
      <c r="E38" s="182">
        <v>52.5</v>
      </c>
      <c r="F38" s="183"/>
      <c r="G38" s="184"/>
      <c r="M38" s="180" t="s">
        <v>115</v>
      </c>
      <c r="O38" s="170"/>
    </row>
    <row r="39" spans="1:104" x14ac:dyDescent="0.2">
      <c r="A39" s="171">
        <v>10</v>
      </c>
      <c r="B39" s="172" t="s">
        <v>116</v>
      </c>
      <c r="C39" s="173" t="s">
        <v>117</v>
      </c>
      <c r="D39" s="174" t="s">
        <v>82</v>
      </c>
      <c r="E39" s="175">
        <v>72.5</v>
      </c>
      <c r="F39" s="175">
        <v>0</v>
      </c>
      <c r="G39" s="176">
        <f>E39*F39</f>
        <v>0</v>
      </c>
      <c r="O39" s="170">
        <v>2</v>
      </c>
      <c r="AA39" s="146">
        <v>1</v>
      </c>
      <c r="AB39" s="146">
        <v>1</v>
      </c>
      <c r="AC39" s="146">
        <v>1</v>
      </c>
      <c r="AZ39" s="146">
        <v>1</v>
      </c>
      <c r="BA39" s="146">
        <f>IF(AZ39=1,G39,0)</f>
        <v>0</v>
      </c>
      <c r="BB39" s="146">
        <f>IF(AZ39=2,G39,0)</f>
        <v>0</v>
      </c>
      <c r="BC39" s="146">
        <f>IF(AZ39=3,G39,0)</f>
        <v>0</v>
      </c>
      <c r="BD39" s="146">
        <f>IF(AZ39=4,G39,0)</f>
        <v>0</v>
      </c>
      <c r="BE39" s="146">
        <f>IF(AZ39=5,G39,0)</f>
        <v>0</v>
      </c>
      <c r="CA39" s="177">
        <v>1</v>
      </c>
      <c r="CB39" s="177">
        <v>1</v>
      </c>
      <c r="CZ39" s="146">
        <v>0</v>
      </c>
    </row>
    <row r="40" spans="1:104" x14ac:dyDescent="0.2">
      <c r="A40" s="178"/>
      <c r="B40" s="181"/>
      <c r="C40" s="264" t="s">
        <v>118</v>
      </c>
      <c r="D40" s="265"/>
      <c r="E40" s="182">
        <v>20</v>
      </c>
      <c r="F40" s="183"/>
      <c r="G40" s="184"/>
      <c r="M40" s="180" t="s">
        <v>118</v>
      </c>
      <c r="O40" s="170"/>
    </row>
    <row r="41" spans="1:104" x14ac:dyDescent="0.2">
      <c r="A41" s="178"/>
      <c r="B41" s="181"/>
      <c r="C41" s="264" t="s">
        <v>115</v>
      </c>
      <c r="D41" s="265"/>
      <c r="E41" s="182">
        <v>52.5</v>
      </c>
      <c r="F41" s="183"/>
      <c r="G41" s="184"/>
      <c r="M41" s="180" t="s">
        <v>115</v>
      </c>
      <c r="O41" s="170"/>
    </row>
    <row r="42" spans="1:104" x14ac:dyDescent="0.2">
      <c r="A42" s="171">
        <v>11</v>
      </c>
      <c r="B42" s="172" t="s">
        <v>119</v>
      </c>
      <c r="C42" s="173" t="s">
        <v>120</v>
      </c>
      <c r="D42" s="174" t="s">
        <v>82</v>
      </c>
      <c r="E42" s="175">
        <v>78.599999999999994</v>
      </c>
      <c r="F42" s="175">
        <v>0</v>
      </c>
      <c r="G42" s="176">
        <f>E42*F42</f>
        <v>0</v>
      </c>
      <c r="O42" s="170">
        <v>2</v>
      </c>
      <c r="AA42" s="146">
        <v>1</v>
      </c>
      <c r="AB42" s="146">
        <v>1</v>
      </c>
      <c r="AC42" s="146">
        <v>1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</v>
      </c>
      <c r="CB42" s="177">
        <v>1</v>
      </c>
      <c r="CZ42" s="146">
        <v>6.9999999999999999E-4</v>
      </c>
    </row>
    <row r="43" spans="1:104" x14ac:dyDescent="0.2">
      <c r="A43" s="178"/>
      <c r="B43" s="181"/>
      <c r="C43" s="264" t="s">
        <v>121</v>
      </c>
      <c r="D43" s="265"/>
      <c r="E43" s="182">
        <v>35.200000000000003</v>
      </c>
      <c r="F43" s="183"/>
      <c r="G43" s="184"/>
      <c r="M43" s="180" t="s">
        <v>121</v>
      </c>
      <c r="O43" s="170"/>
    </row>
    <row r="44" spans="1:104" x14ac:dyDescent="0.2">
      <c r="A44" s="178"/>
      <c r="B44" s="181"/>
      <c r="C44" s="266" t="s">
        <v>92</v>
      </c>
      <c r="D44" s="265"/>
      <c r="E44" s="205">
        <v>35.200000000000003</v>
      </c>
      <c r="F44" s="183"/>
      <c r="G44" s="184"/>
      <c r="M44" s="180" t="s">
        <v>92</v>
      </c>
      <c r="O44" s="170"/>
    </row>
    <row r="45" spans="1:104" x14ac:dyDescent="0.2">
      <c r="A45" s="178"/>
      <c r="B45" s="181"/>
      <c r="C45" s="264" t="s">
        <v>122</v>
      </c>
      <c r="D45" s="265"/>
      <c r="E45" s="182">
        <v>29</v>
      </c>
      <c r="F45" s="183"/>
      <c r="G45" s="184"/>
      <c r="M45" s="180" t="s">
        <v>122</v>
      </c>
      <c r="O45" s="170"/>
    </row>
    <row r="46" spans="1:104" x14ac:dyDescent="0.2">
      <c r="A46" s="178"/>
      <c r="B46" s="181"/>
      <c r="C46" s="264" t="s">
        <v>123</v>
      </c>
      <c r="D46" s="265"/>
      <c r="E46" s="182">
        <v>14.4</v>
      </c>
      <c r="F46" s="183"/>
      <c r="G46" s="184"/>
      <c r="M46" s="180" t="s">
        <v>123</v>
      </c>
      <c r="O46" s="170"/>
    </row>
    <row r="47" spans="1:104" x14ac:dyDescent="0.2">
      <c r="A47" s="178"/>
      <c r="B47" s="181"/>
      <c r="C47" s="266" t="s">
        <v>92</v>
      </c>
      <c r="D47" s="265"/>
      <c r="E47" s="205">
        <v>43.4</v>
      </c>
      <c r="F47" s="183"/>
      <c r="G47" s="184"/>
      <c r="M47" s="180" t="s">
        <v>92</v>
      </c>
      <c r="O47" s="170"/>
    </row>
    <row r="48" spans="1:104" x14ac:dyDescent="0.2">
      <c r="A48" s="171">
        <v>12</v>
      </c>
      <c r="B48" s="172" t="s">
        <v>124</v>
      </c>
      <c r="C48" s="173" t="s">
        <v>125</v>
      </c>
      <c r="D48" s="174" t="s">
        <v>82</v>
      </c>
      <c r="E48" s="175">
        <v>78.599999999999994</v>
      </c>
      <c r="F48" s="175">
        <v>0</v>
      </c>
      <c r="G48" s="176">
        <f>E48*F48</f>
        <v>0</v>
      </c>
      <c r="O48" s="170">
        <v>2</v>
      </c>
      <c r="AA48" s="146">
        <v>1</v>
      </c>
      <c r="AB48" s="146">
        <v>1</v>
      </c>
      <c r="AC48" s="146">
        <v>1</v>
      </c>
      <c r="AZ48" s="146">
        <v>1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1</v>
      </c>
      <c r="CB48" s="177">
        <v>1</v>
      </c>
      <c r="CZ48" s="146">
        <v>0</v>
      </c>
    </row>
    <row r="49" spans="1:104" x14ac:dyDescent="0.2">
      <c r="A49" s="178"/>
      <c r="B49" s="181"/>
      <c r="C49" s="264" t="s">
        <v>126</v>
      </c>
      <c r="D49" s="265"/>
      <c r="E49" s="182">
        <v>35.200000000000003</v>
      </c>
      <c r="F49" s="183"/>
      <c r="G49" s="184"/>
      <c r="M49" s="180" t="s">
        <v>126</v>
      </c>
      <c r="O49" s="170"/>
    </row>
    <row r="50" spans="1:104" x14ac:dyDescent="0.2">
      <c r="A50" s="178"/>
      <c r="B50" s="181"/>
      <c r="C50" s="264" t="s">
        <v>127</v>
      </c>
      <c r="D50" s="265"/>
      <c r="E50" s="182">
        <v>43.4</v>
      </c>
      <c r="F50" s="183"/>
      <c r="G50" s="184"/>
      <c r="M50" s="180" t="s">
        <v>127</v>
      </c>
      <c r="O50" s="170"/>
    </row>
    <row r="51" spans="1:104" x14ac:dyDescent="0.2">
      <c r="A51" s="171">
        <v>13</v>
      </c>
      <c r="B51" s="172" t="s">
        <v>128</v>
      </c>
      <c r="C51" s="173" t="s">
        <v>129</v>
      </c>
      <c r="D51" s="174" t="s">
        <v>95</v>
      </c>
      <c r="E51" s="175">
        <v>36.25</v>
      </c>
      <c r="F51" s="175">
        <v>0</v>
      </c>
      <c r="G51" s="176">
        <f>E51*F51</f>
        <v>0</v>
      </c>
      <c r="O51" s="170">
        <v>2</v>
      </c>
      <c r="AA51" s="146">
        <v>1</v>
      </c>
      <c r="AB51" s="146">
        <v>1</v>
      </c>
      <c r="AC51" s="146">
        <v>1</v>
      </c>
      <c r="AZ51" s="146">
        <v>1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7">
        <v>1</v>
      </c>
      <c r="CB51" s="177">
        <v>1</v>
      </c>
      <c r="CZ51" s="146">
        <v>4.6000000000000001E-4</v>
      </c>
    </row>
    <row r="52" spans="1:104" x14ac:dyDescent="0.2">
      <c r="A52" s="178"/>
      <c r="B52" s="181"/>
      <c r="C52" s="264" t="s">
        <v>110</v>
      </c>
      <c r="D52" s="265"/>
      <c r="E52" s="182">
        <v>10</v>
      </c>
      <c r="F52" s="183"/>
      <c r="G52" s="184"/>
      <c r="M52" s="180" t="s">
        <v>110</v>
      </c>
      <c r="O52" s="170"/>
    </row>
    <row r="53" spans="1:104" x14ac:dyDescent="0.2">
      <c r="A53" s="178"/>
      <c r="B53" s="181"/>
      <c r="C53" s="264" t="s">
        <v>111</v>
      </c>
      <c r="D53" s="265"/>
      <c r="E53" s="182">
        <v>26.25</v>
      </c>
      <c r="F53" s="183"/>
      <c r="G53" s="184"/>
      <c r="M53" s="180" t="s">
        <v>111</v>
      </c>
      <c r="O53" s="170"/>
    </row>
    <row r="54" spans="1:104" x14ac:dyDescent="0.2">
      <c r="A54" s="171">
        <v>14</v>
      </c>
      <c r="B54" s="172" t="s">
        <v>130</v>
      </c>
      <c r="C54" s="173" t="s">
        <v>131</v>
      </c>
      <c r="D54" s="174" t="s">
        <v>95</v>
      </c>
      <c r="E54" s="175">
        <v>36.25</v>
      </c>
      <c r="F54" s="175">
        <v>0</v>
      </c>
      <c r="G54" s="176">
        <f>E54*F54</f>
        <v>0</v>
      </c>
      <c r="O54" s="170">
        <v>2</v>
      </c>
      <c r="AA54" s="146">
        <v>1</v>
      </c>
      <c r="AB54" s="146">
        <v>1</v>
      </c>
      <c r="AC54" s="146">
        <v>1</v>
      </c>
      <c r="AZ54" s="146">
        <v>1</v>
      </c>
      <c r="BA54" s="146">
        <f>IF(AZ54=1,G54,0)</f>
        <v>0</v>
      </c>
      <c r="BB54" s="146">
        <f>IF(AZ54=2,G54,0)</f>
        <v>0</v>
      </c>
      <c r="BC54" s="146">
        <f>IF(AZ54=3,G54,0)</f>
        <v>0</v>
      </c>
      <c r="BD54" s="146">
        <f>IF(AZ54=4,G54,0)</f>
        <v>0</v>
      </c>
      <c r="BE54" s="146">
        <f>IF(AZ54=5,G54,0)</f>
        <v>0</v>
      </c>
      <c r="CA54" s="177">
        <v>1</v>
      </c>
      <c r="CB54" s="177">
        <v>1</v>
      </c>
      <c r="CZ54" s="146">
        <v>0</v>
      </c>
    </row>
    <row r="55" spans="1:104" x14ac:dyDescent="0.2">
      <c r="A55" s="178"/>
      <c r="B55" s="181"/>
      <c r="C55" s="264" t="s">
        <v>110</v>
      </c>
      <c r="D55" s="265"/>
      <c r="E55" s="182">
        <v>10</v>
      </c>
      <c r="F55" s="183"/>
      <c r="G55" s="184"/>
      <c r="M55" s="180" t="s">
        <v>110</v>
      </c>
      <c r="O55" s="170"/>
    </row>
    <row r="56" spans="1:104" x14ac:dyDescent="0.2">
      <c r="A56" s="178"/>
      <c r="B56" s="181"/>
      <c r="C56" s="264" t="s">
        <v>111</v>
      </c>
      <c r="D56" s="265"/>
      <c r="E56" s="182">
        <v>26.25</v>
      </c>
      <c r="F56" s="183"/>
      <c r="G56" s="184"/>
      <c r="M56" s="180" t="s">
        <v>111</v>
      </c>
      <c r="O56" s="170"/>
    </row>
    <row r="57" spans="1:104" x14ac:dyDescent="0.2">
      <c r="A57" s="171">
        <v>15</v>
      </c>
      <c r="B57" s="172" t="s">
        <v>132</v>
      </c>
      <c r="C57" s="173" t="s">
        <v>133</v>
      </c>
      <c r="D57" s="174" t="s">
        <v>82</v>
      </c>
      <c r="E57" s="175">
        <v>78.599999999999994</v>
      </c>
      <c r="F57" s="175">
        <v>0</v>
      </c>
      <c r="G57" s="176">
        <f>E57*F57</f>
        <v>0</v>
      </c>
      <c r="O57" s="170">
        <v>2</v>
      </c>
      <c r="AA57" s="146">
        <v>1</v>
      </c>
      <c r="AB57" s="146">
        <v>1</v>
      </c>
      <c r="AC57" s="146">
        <v>1</v>
      </c>
      <c r="AZ57" s="146">
        <v>1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7">
        <v>1</v>
      </c>
      <c r="CB57" s="177">
        <v>1</v>
      </c>
      <c r="CZ57" s="146">
        <v>8.0000000000000004E-4</v>
      </c>
    </row>
    <row r="58" spans="1:104" x14ac:dyDescent="0.2">
      <c r="A58" s="178"/>
      <c r="B58" s="181"/>
      <c r="C58" s="264" t="s">
        <v>126</v>
      </c>
      <c r="D58" s="265"/>
      <c r="E58" s="182">
        <v>35.200000000000003</v>
      </c>
      <c r="F58" s="183"/>
      <c r="G58" s="184"/>
      <c r="M58" s="180" t="s">
        <v>126</v>
      </c>
      <c r="O58" s="170"/>
    </row>
    <row r="59" spans="1:104" x14ac:dyDescent="0.2">
      <c r="A59" s="178"/>
      <c r="B59" s="181"/>
      <c r="C59" s="264" t="s">
        <v>127</v>
      </c>
      <c r="D59" s="265"/>
      <c r="E59" s="182">
        <v>43.4</v>
      </c>
      <c r="F59" s="183"/>
      <c r="G59" s="184"/>
      <c r="M59" s="180" t="s">
        <v>127</v>
      </c>
      <c r="O59" s="170"/>
    </row>
    <row r="60" spans="1:104" x14ac:dyDescent="0.2">
      <c r="A60" s="171">
        <v>16</v>
      </c>
      <c r="B60" s="172" t="s">
        <v>134</v>
      </c>
      <c r="C60" s="173" t="s">
        <v>135</v>
      </c>
      <c r="D60" s="174" t="s">
        <v>82</v>
      </c>
      <c r="E60" s="175">
        <v>78.599999999999994</v>
      </c>
      <c r="F60" s="175">
        <v>0</v>
      </c>
      <c r="G60" s="176">
        <f>E60*F60</f>
        <v>0</v>
      </c>
      <c r="O60" s="170">
        <v>2</v>
      </c>
      <c r="AA60" s="146">
        <v>1</v>
      </c>
      <c r="AB60" s="146">
        <v>1</v>
      </c>
      <c r="AC60" s="146">
        <v>1</v>
      </c>
      <c r="AZ60" s="146">
        <v>1</v>
      </c>
      <c r="BA60" s="146">
        <f>IF(AZ60=1,G60,0)</f>
        <v>0</v>
      </c>
      <c r="BB60" s="146">
        <f>IF(AZ60=2,G60,0)</f>
        <v>0</v>
      </c>
      <c r="BC60" s="146">
        <f>IF(AZ60=3,G60,0)</f>
        <v>0</v>
      </c>
      <c r="BD60" s="146">
        <f>IF(AZ60=4,G60,0)</f>
        <v>0</v>
      </c>
      <c r="BE60" s="146">
        <f>IF(AZ60=5,G60,0)</f>
        <v>0</v>
      </c>
      <c r="CA60" s="177">
        <v>1</v>
      </c>
      <c r="CB60" s="177">
        <v>1</v>
      </c>
      <c r="CZ60" s="146">
        <v>0</v>
      </c>
    </row>
    <row r="61" spans="1:104" x14ac:dyDescent="0.2">
      <c r="A61" s="178"/>
      <c r="B61" s="181"/>
      <c r="C61" s="264" t="s">
        <v>126</v>
      </c>
      <c r="D61" s="265"/>
      <c r="E61" s="182">
        <v>35.200000000000003</v>
      </c>
      <c r="F61" s="183"/>
      <c r="G61" s="184"/>
      <c r="M61" s="180" t="s">
        <v>126</v>
      </c>
      <c r="O61" s="170"/>
    </row>
    <row r="62" spans="1:104" x14ac:dyDescent="0.2">
      <c r="A62" s="178"/>
      <c r="B62" s="181"/>
      <c r="C62" s="264" t="s">
        <v>127</v>
      </c>
      <c r="D62" s="265"/>
      <c r="E62" s="182">
        <v>43.4</v>
      </c>
      <c r="F62" s="183"/>
      <c r="G62" s="184"/>
      <c r="M62" s="180" t="s">
        <v>127</v>
      </c>
      <c r="O62" s="170"/>
    </row>
    <row r="63" spans="1:104" x14ac:dyDescent="0.2">
      <c r="A63" s="171">
        <v>17</v>
      </c>
      <c r="B63" s="172" t="s">
        <v>136</v>
      </c>
      <c r="C63" s="173" t="s">
        <v>137</v>
      </c>
      <c r="D63" s="174" t="s">
        <v>95</v>
      </c>
      <c r="E63" s="175">
        <v>118.37</v>
      </c>
      <c r="F63" s="175">
        <v>0</v>
      </c>
      <c r="G63" s="176">
        <f>E63*F63</f>
        <v>0</v>
      </c>
      <c r="O63" s="170">
        <v>2</v>
      </c>
      <c r="AA63" s="146">
        <v>1</v>
      </c>
      <c r="AB63" s="146">
        <v>1</v>
      </c>
      <c r="AC63" s="146">
        <v>1</v>
      </c>
      <c r="AZ63" s="146">
        <v>1</v>
      </c>
      <c r="BA63" s="146">
        <f>IF(AZ63=1,G63,0)</f>
        <v>0</v>
      </c>
      <c r="BB63" s="146">
        <f>IF(AZ63=2,G63,0)</f>
        <v>0</v>
      </c>
      <c r="BC63" s="146">
        <f>IF(AZ63=3,G63,0)</f>
        <v>0</v>
      </c>
      <c r="BD63" s="146">
        <f>IF(AZ63=4,G63,0)</f>
        <v>0</v>
      </c>
      <c r="BE63" s="146">
        <f>IF(AZ63=5,G63,0)</f>
        <v>0</v>
      </c>
      <c r="CA63" s="177">
        <v>1</v>
      </c>
      <c r="CB63" s="177">
        <v>1</v>
      </c>
      <c r="CZ63" s="146">
        <v>0</v>
      </c>
    </row>
    <row r="64" spans="1:104" x14ac:dyDescent="0.2">
      <c r="A64" s="178"/>
      <c r="B64" s="181"/>
      <c r="C64" s="264" t="s">
        <v>103</v>
      </c>
      <c r="D64" s="265"/>
      <c r="E64" s="182">
        <v>38.72</v>
      </c>
      <c r="F64" s="183"/>
      <c r="G64" s="184"/>
      <c r="M64" s="180" t="s">
        <v>103</v>
      </c>
      <c r="O64" s="170"/>
    </row>
    <row r="65" spans="1:104" x14ac:dyDescent="0.2">
      <c r="A65" s="178"/>
      <c r="B65" s="181"/>
      <c r="C65" s="264" t="s">
        <v>127</v>
      </c>
      <c r="D65" s="265"/>
      <c r="E65" s="182">
        <v>43.4</v>
      </c>
      <c r="F65" s="183"/>
      <c r="G65" s="184"/>
      <c r="M65" s="180" t="s">
        <v>127</v>
      </c>
      <c r="O65" s="170"/>
    </row>
    <row r="66" spans="1:104" x14ac:dyDescent="0.2">
      <c r="A66" s="178"/>
      <c r="B66" s="181"/>
      <c r="C66" s="264" t="s">
        <v>138</v>
      </c>
      <c r="D66" s="265"/>
      <c r="E66" s="182">
        <v>10</v>
      </c>
      <c r="F66" s="183"/>
      <c r="G66" s="184"/>
      <c r="M66" s="180">
        <v>10</v>
      </c>
      <c r="O66" s="170"/>
    </row>
    <row r="67" spans="1:104" x14ac:dyDescent="0.2">
      <c r="A67" s="178"/>
      <c r="B67" s="181"/>
      <c r="C67" s="264" t="s">
        <v>111</v>
      </c>
      <c r="D67" s="265"/>
      <c r="E67" s="182">
        <v>26.25</v>
      </c>
      <c r="F67" s="183"/>
      <c r="G67" s="184"/>
      <c r="M67" s="180" t="s">
        <v>111</v>
      </c>
      <c r="O67" s="170"/>
    </row>
    <row r="68" spans="1:104" x14ac:dyDescent="0.2">
      <c r="A68" s="171">
        <v>18</v>
      </c>
      <c r="B68" s="172" t="s">
        <v>139</v>
      </c>
      <c r="C68" s="173" t="s">
        <v>140</v>
      </c>
      <c r="D68" s="174" t="s">
        <v>95</v>
      </c>
      <c r="E68" s="175">
        <v>118.37</v>
      </c>
      <c r="F68" s="175">
        <v>0</v>
      </c>
      <c r="G68" s="176">
        <f>E68*F68</f>
        <v>0</v>
      </c>
      <c r="O68" s="170">
        <v>2</v>
      </c>
      <c r="AA68" s="146">
        <v>1</v>
      </c>
      <c r="AB68" s="146">
        <v>1</v>
      </c>
      <c r="AC68" s="146">
        <v>1</v>
      </c>
      <c r="AZ68" s="146">
        <v>1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A68" s="177">
        <v>1</v>
      </c>
      <c r="CB68" s="177">
        <v>1</v>
      </c>
      <c r="CZ68" s="146">
        <v>0</v>
      </c>
    </row>
    <row r="69" spans="1:104" x14ac:dyDescent="0.2">
      <c r="A69" s="178"/>
      <c r="B69" s="181"/>
      <c r="C69" s="264" t="s">
        <v>103</v>
      </c>
      <c r="D69" s="265"/>
      <c r="E69" s="182">
        <v>38.72</v>
      </c>
      <c r="F69" s="183"/>
      <c r="G69" s="184"/>
      <c r="M69" s="180" t="s">
        <v>103</v>
      </c>
      <c r="O69" s="170"/>
    </row>
    <row r="70" spans="1:104" x14ac:dyDescent="0.2">
      <c r="A70" s="178"/>
      <c r="B70" s="181"/>
      <c r="C70" s="264" t="s">
        <v>127</v>
      </c>
      <c r="D70" s="265"/>
      <c r="E70" s="182">
        <v>43.4</v>
      </c>
      <c r="F70" s="183"/>
      <c r="G70" s="184"/>
      <c r="M70" s="180" t="s">
        <v>127</v>
      </c>
      <c r="O70" s="170"/>
    </row>
    <row r="71" spans="1:104" x14ac:dyDescent="0.2">
      <c r="A71" s="178"/>
      <c r="B71" s="181"/>
      <c r="C71" s="264" t="s">
        <v>138</v>
      </c>
      <c r="D71" s="265"/>
      <c r="E71" s="182">
        <v>10</v>
      </c>
      <c r="F71" s="183"/>
      <c r="G71" s="184"/>
      <c r="M71" s="180">
        <v>10</v>
      </c>
      <c r="O71" s="170"/>
    </row>
    <row r="72" spans="1:104" x14ac:dyDescent="0.2">
      <c r="A72" s="178"/>
      <c r="B72" s="181"/>
      <c r="C72" s="264" t="s">
        <v>111</v>
      </c>
      <c r="D72" s="265"/>
      <c r="E72" s="182">
        <v>26.25</v>
      </c>
      <c r="F72" s="183"/>
      <c r="G72" s="184"/>
      <c r="M72" s="180" t="s">
        <v>111</v>
      </c>
      <c r="O72" s="170"/>
    </row>
    <row r="73" spans="1:104" x14ac:dyDescent="0.2">
      <c r="A73" s="171">
        <v>19</v>
      </c>
      <c r="B73" s="172" t="s">
        <v>141</v>
      </c>
      <c r="C73" s="173" t="s">
        <v>142</v>
      </c>
      <c r="D73" s="174" t="s">
        <v>95</v>
      </c>
      <c r="E73" s="175">
        <v>855.33</v>
      </c>
      <c r="F73" s="175">
        <v>0</v>
      </c>
      <c r="G73" s="176">
        <f>E73*F73</f>
        <v>0</v>
      </c>
      <c r="O73" s="170">
        <v>2</v>
      </c>
      <c r="AA73" s="146">
        <v>1</v>
      </c>
      <c r="AB73" s="146">
        <v>1</v>
      </c>
      <c r="AC73" s="146">
        <v>1</v>
      </c>
      <c r="AZ73" s="146">
        <v>1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A73" s="177">
        <v>1</v>
      </c>
      <c r="CB73" s="177">
        <v>1</v>
      </c>
      <c r="CZ73" s="146">
        <v>0</v>
      </c>
    </row>
    <row r="74" spans="1:104" x14ac:dyDescent="0.2">
      <c r="A74" s="178"/>
      <c r="B74" s="181"/>
      <c r="C74" s="264" t="s">
        <v>143</v>
      </c>
      <c r="D74" s="265"/>
      <c r="E74" s="182">
        <v>348.48</v>
      </c>
      <c r="F74" s="183"/>
      <c r="G74" s="184"/>
      <c r="M74" s="180" t="s">
        <v>143</v>
      </c>
      <c r="O74" s="170"/>
    </row>
    <row r="75" spans="1:104" x14ac:dyDescent="0.2">
      <c r="A75" s="178"/>
      <c r="B75" s="181"/>
      <c r="C75" s="264" t="s">
        <v>144</v>
      </c>
      <c r="D75" s="265"/>
      <c r="E75" s="182">
        <v>390.6</v>
      </c>
      <c r="F75" s="183"/>
      <c r="G75" s="184"/>
      <c r="M75" s="180" t="s">
        <v>144</v>
      </c>
      <c r="O75" s="170"/>
    </row>
    <row r="76" spans="1:104" x14ac:dyDescent="0.2">
      <c r="A76" s="178"/>
      <c r="B76" s="181"/>
      <c r="C76" s="264" t="s">
        <v>145</v>
      </c>
      <c r="D76" s="265"/>
      <c r="E76" s="182">
        <v>90</v>
      </c>
      <c r="F76" s="183"/>
      <c r="G76" s="184"/>
      <c r="M76" s="180" t="s">
        <v>145</v>
      </c>
      <c r="O76" s="170"/>
    </row>
    <row r="77" spans="1:104" x14ac:dyDescent="0.2">
      <c r="A77" s="178"/>
      <c r="B77" s="181"/>
      <c r="C77" s="264" t="s">
        <v>111</v>
      </c>
      <c r="D77" s="265"/>
      <c r="E77" s="182">
        <v>26.25</v>
      </c>
      <c r="F77" s="183"/>
      <c r="G77" s="184"/>
      <c r="M77" s="180" t="s">
        <v>111</v>
      </c>
      <c r="O77" s="170"/>
    </row>
    <row r="78" spans="1:104" x14ac:dyDescent="0.2">
      <c r="A78" s="171">
        <v>20</v>
      </c>
      <c r="B78" s="172" t="s">
        <v>146</v>
      </c>
      <c r="C78" s="173" t="s">
        <v>147</v>
      </c>
      <c r="D78" s="174" t="s">
        <v>95</v>
      </c>
      <c r="E78" s="175">
        <v>83.498199999999997</v>
      </c>
      <c r="F78" s="175">
        <v>0</v>
      </c>
      <c r="G78" s="176">
        <f>E78*F78</f>
        <v>0</v>
      </c>
      <c r="O78" s="170">
        <v>2</v>
      </c>
      <c r="AA78" s="146">
        <v>1</v>
      </c>
      <c r="AB78" s="146">
        <v>1</v>
      </c>
      <c r="AC78" s="146">
        <v>1</v>
      </c>
      <c r="AZ78" s="146">
        <v>1</v>
      </c>
      <c r="BA78" s="146">
        <f>IF(AZ78=1,G78,0)</f>
        <v>0</v>
      </c>
      <c r="BB78" s="146">
        <f>IF(AZ78=2,G78,0)</f>
        <v>0</v>
      </c>
      <c r="BC78" s="146">
        <f>IF(AZ78=3,G78,0)</f>
        <v>0</v>
      </c>
      <c r="BD78" s="146">
        <f>IF(AZ78=4,G78,0)</f>
        <v>0</v>
      </c>
      <c r="BE78" s="146">
        <f>IF(AZ78=5,G78,0)</f>
        <v>0</v>
      </c>
      <c r="CA78" s="177">
        <v>1</v>
      </c>
      <c r="CB78" s="177">
        <v>1</v>
      </c>
      <c r="CZ78" s="146">
        <v>0</v>
      </c>
    </row>
    <row r="79" spans="1:104" x14ac:dyDescent="0.2">
      <c r="A79" s="178"/>
      <c r="B79" s="181"/>
      <c r="C79" s="264" t="s">
        <v>148</v>
      </c>
      <c r="D79" s="265"/>
      <c r="E79" s="182">
        <v>4.6741999999999999</v>
      </c>
      <c r="F79" s="183"/>
      <c r="G79" s="184"/>
      <c r="M79" s="180" t="s">
        <v>148</v>
      </c>
      <c r="O79" s="170"/>
    </row>
    <row r="80" spans="1:104" x14ac:dyDescent="0.2">
      <c r="A80" s="178"/>
      <c r="B80" s="181"/>
      <c r="C80" s="264" t="s">
        <v>149</v>
      </c>
      <c r="D80" s="265"/>
      <c r="E80" s="182">
        <v>26.244</v>
      </c>
      <c r="F80" s="183"/>
      <c r="G80" s="184"/>
      <c r="M80" s="180" t="s">
        <v>149</v>
      </c>
      <c r="O80" s="170"/>
    </row>
    <row r="81" spans="1:104" x14ac:dyDescent="0.2">
      <c r="A81" s="178"/>
      <c r="B81" s="181"/>
      <c r="C81" s="264" t="s">
        <v>150</v>
      </c>
      <c r="D81" s="265"/>
      <c r="E81" s="182">
        <v>33.729999999999997</v>
      </c>
      <c r="F81" s="183"/>
      <c r="G81" s="184"/>
      <c r="M81" s="180" t="s">
        <v>150</v>
      </c>
      <c r="O81" s="170"/>
    </row>
    <row r="82" spans="1:104" x14ac:dyDescent="0.2">
      <c r="A82" s="178"/>
      <c r="B82" s="181"/>
      <c r="C82" s="264" t="s">
        <v>151</v>
      </c>
      <c r="D82" s="265"/>
      <c r="E82" s="182">
        <v>5.2</v>
      </c>
      <c r="F82" s="183"/>
      <c r="G82" s="184"/>
      <c r="M82" s="180" t="s">
        <v>151</v>
      </c>
      <c r="O82" s="170"/>
    </row>
    <row r="83" spans="1:104" x14ac:dyDescent="0.2">
      <c r="A83" s="178"/>
      <c r="B83" s="181"/>
      <c r="C83" s="264" t="s">
        <v>152</v>
      </c>
      <c r="D83" s="265"/>
      <c r="E83" s="182">
        <v>13.65</v>
      </c>
      <c r="F83" s="183"/>
      <c r="G83" s="184"/>
      <c r="M83" s="180" t="s">
        <v>152</v>
      </c>
      <c r="O83" s="170"/>
    </row>
    <row r="84" spans="1:104" ht="22.5" x14ac:dyDescent="0.2">
      <c r="A84" s="171">
        <v>21</v>
      </c>
      <c r="B84" s="172" t="s">
        <v>153</v>
      </c>
      <c r="C84" s="173" t="s">
        <v>154</v>
      </c>
      <c r="D84" s="174" t="s">
        <v>95</v>
      </c>
      <c r="E84" s="175">
        <v>7.25</v>
      </c>
      <c r="F84" s="175">
        <v>0</v>
      </c>
      <c r="G84" s="176">
        <f>E84*F84</f>
        <v>0</v>
      </c>
      <c r="O84" s="170">
        <v>2</v>
      </c>
      <c r="AA84" s="146">
        <v>1</v>
      </c>
      <c r="AB84" s="146">
        <v>1</v>
      </c>
      <c r="AC84" s="146">
        <v>1</v>
      </c>
      <c r="AZ84" s="146">
        <v>1</v>
      </c>
      <c r="BA84" s="146">
        <f>IF(AZ84=1,G84,0)</f>
        <v>0</v>
      </c>
      <c r="BB84" s="146">
        <f>IF(AZ84=2,G84,0)</f>
        <v>0</v>
      </c>
      <c r="BC84" s="146">
        <f>IF(AZ84=3,G84,0)</f>
        <v>0</v>
      </c>
      <c r="BD84" s="146">
        <f>IF(AZ84=4,G84,0)</f>
        <v>0</v>
      </c>
      <c r="BE84" s="146">
        <f>IF(AZ84=5,G84,0)</f>
        <v>0</v>
      </c>
      <c r="CA84" s="177">
        <v>1</v>
      </c>
      <c r="CB84" s="177">
        <v>1</v>
      </c>
      <c r="CZ84" s="146">
        <v>1.7</v>
      </c>
    </row>
    <row r="85" spans="1:104" x14ac:dyDescent="0.2">
      <c r="A85" s="178"/>
      <c r="B85" s="181"/>
      <c r="C85" s="264" t="s">
        <v>155</v>
      </c>
      <c r="D85" s="265"/>
      <c r="E85" s="182">
        <v>2</v>
      </c>
      <c r="F85" s="183"/>
      <c r="G85" s="184"/>
      <c r="M85" s="180" t="s">
        <v>155</v>
      </c>
      <c r="O85" s="170"/>
    </row>
    <row r="86" spans="1:104" x14ac:dyDescent="0.2">
      <c r="A86" s="178"/>
      <c r="B86" s="181"/>
      <c r="C86" s="264" t="s">
        <v>156</v>
      </c>
      <c r="D86" s="265"/>
      <c r="E86" s="182">
        <v>5.25</v>
      </c>
      <c r="F86" s="183"/>
      <c r="G86" s="184"/>
      <c r="M86" s="180" t="s">
        <v>156</v>
      </c>
      <c r="O86" s="170"/>
    </row>
    <row r="87" spans="1:104" x14ac:dyDescent="0.2">
      <c r="A87" s="171">
        <v>22</v>
      </c>
      <c r="B87" s="172" t="s">
        <v>157</v>
      </c>
      <c r="C87" s="173" t="s">
        <v>158</v>
      </c>
      <c r="D87" s="174" t="s">
        <v>95</v>
      </c>
      <c r="E87" s="175">
        <v>118.37</v>
      </c>
      <c r="F87" s="175">
        <v>0</v>
      </c>
      <c r="G87" s="176">
        <f>E87*F87</f>
        <v>0</v>
      </c>
      <c r="O87" s="170">
        <v>2</v>
      </c>
      <c r="AA87" s="146">
        <v>1</v>
      </c>
      <c r="AB87" s="146">
        <v>1</v>
      </c>
      <c r="AC87" s="146">
        <v>1</v>
      </c>
      <c r="AZ87" s="146">
        <v>1</v>
      </c>
      <c r="BA87" s="146">
        <f>IF(AZ87=1,G87,0)</f>
        <v>0</v>
      </c>
      <c r="BB87" s="146">
        <f>IF(AZ87=2,G87,0)</f>
        <v>0</v>
      </c>
      <c r="BC87" s="146">
        <f>IF(AZ87=3,G87,0)</f>
        <v>0</v>
      </c>
      <c r="BD87" s="146">
        <f>IF(AZ87=4,G87,0)</f>
        <v>0</v>
      </c>
      <c r="BE87" s="146">
        <f>IF(AZ87=5,G87,0)</f>
        <v>0</v>
      </c>
      <c r="CA87" s="177">
        <v>1</v>
      </c>
      <c r="CB87" s="177">
        <v>1</v>
      </c>
      <c r="CZ87" s="146">
        <v>0</v>
      </c>
    </row>
    <row r="88" spans="1:104" x14ac:dyDescent="0.2">
      <c r="A88" s="178"/>
      <c r="B88" s="181"/>
      <c r="C88" s="264" t="s">
        <v>103</v>
      </c>
      <c r="D88" s="265"/>
      <c r="E88" s="182">
        <v>38.72</v>
      </c>
      <c r="F88" s="183"/>
      <c r="G88" s="184"/>
      <c r="M88" s="180" t="s">
        <v>103</v>
      </c>
      <c r="O88" s="170"/>
    </row>
    <row r="89" spans="1:104" x14ac:dyDescent="0.2">
      <c r="A89" s="178"/>
      <c r="B89" s="181"/>
      <c r="C89" s="264" t="s">
        <v>127</v>
      </c>
      <c r="D89" s="265"/>
      <c r="E89" s="182">
        <v>43.4</v>
      </c>
      <c r="F89" s="183"/>
      <c r="G89" s="184"/>
      <c r="M89" s="180" t="s">
        <v>127</v>
      </c>
      <c r="O89" s="170"/>
    </row>
    <row r="90" spans="1:104" x14ac:dyDescent="0.2">
      <c r="A90" s="178"/>
      <c r="B90" s="181"/>
      <c r="C90" s="264" t="s">
        <v>138</v>
      </c>
      <c r="D90" s="265"/>
      <c r="E90" s="182">
        <v>10</v>
      </c>
      <c r="F90" s="183"/>
      <c r="G90" s="184"/>
      <c r="M90" s="180">
        <v>10</v>
      </c>
      <c r="O90" s="170"/>
    </row>
    <row r="91" spans="1:104" x14ac:dyDescent="0.2">
      <c r="A91" s="178"/>
      <c r="B91" s="181"/>
      <c r="C91" s="264" t="s">
        <v>111</v>
      </c>
      <c r="D91" s="265"/>
      <c r="E91" s="182">
        <v>26.25</v>
      </c>
      <c r="F91" s="183"/>
      <c r="G91" s="184"/>
      <c r="M91" s="180" t="s">
        <v>111</v>
      </c>
      <c r="O91" s="170"/>
    </row>
    <row r="92" spans="1:104" x14ac:dyDescent="0.2">
      <c r="A92" s="171">
        <v>23</v>
      </c>
      <c r="B92" s="172" t="s">
        <v>159</v>
      </c>
      <c r="C92" s="173" t="s">
        <v>160</v>
      </c>
      <c r="D92" s="174" t="s">
        <v>161</v>
      </c>
      <c r="E92" s="175">
        <v>158.64680000000001</v>
      </c>
      <c r="F92" s="175">
        <v>0</v>
      </c>
      <c r="G92" s="176">
        <f>E92*F92</f>
        <v>0</v>
      </c>
      <c r="O92" s="170">
        <v>2</v>
      </c>
      <c r="AA92" s="146">
        <v>3</v>
      </c>
      <c r="AB92" s="146">
        <v>1</v>
      </c>
      <c r="AC92" s="146">
        <v>583415024</v>
      </c>
      <c r="AZ92" s="146">
        <v>1</v>
      </c>
      <c r="BA92" s="146">
        <f>IF(AZ92=1,G92,0)</f>
        <v>0</v>
      </c>
      <c r="BB92" s="146">
        <f>IF(AZ92=2,G92,0)</f>
        <v>0</v>
      </c>
      <c r="BC92" s="146">
        <f>IF(AZ92=3,G92,0)</f>
        <v>0</v>
      </c>
      <c r="BD92" s="146">
        <f>IF(AZ92=4,G92,0)</f>
        <v>0</v>
      </c>
      <c r="BE92" s="146">
        <f>IF(AZ92=5,G92,0)</f>
        <v>0</v>
      </c>
      <c r="CA92" s="177">
        <v>3</v>
      </c>
      <c r="CB92" s="177">
        <v>1</v>
      </c>
      <c r="CZ92" s="146">
        <v>1</v>
      </c>
    </row>
    <row r="93" spans="1:104" x14ac:dyDescent="0.2">
      <c r="A93" s="178"/>
      <c r="B93" s="181"/>
      <c r="C93" s="264" t="s">
        <v>162</v>
      </c>
      <c r="D93" s="265"/>
      <c r="E93" s="182">
        <v>58.744799999999998</v>
      </c>
      <c r="F93" s="183"/>
      <c r="G93" s="184"/>
      <c r="M93" s="180" t="s">
        <v>162</v>
      </c>
      <c r="O93" s="170"/>
    </row>
    <row r="94" spans="1:104" x14ac:dyDescent="0.2">
      <c r="A94" s="178"/>
      <c r="B94" s="181"/>
      <c r="C94" s="264" t="s">
        <v>163</v>
      </c>
      <c r="D94" s="265"/>
      <c r="E94" s="182">
        <v>64.087000000000003</v>
      </c>
      <c r="F94" s="183"/>
      <c r="G94" s="184"/>
      <c r="M94" s="180" t="s">
        <v>163</v>
      </c>
      <c r="O94" s="170"/>
    </row>
    <row r="95" spans="1:104" x14ac:dyDescent="0.2">
      <c r="A95" s="178"/>
      <c r="B95" s="181"/>
      <c r="C95" s="264" t="s">
        <v>164</v>
      </c>
      <c r="D95" s="265"/>
      <c r="E95" s="182">
        <v>9.8800000000000008</v>
      </c>
      <c r="F95" s="183"/>
      <c r="G95" s="184"/>
      <c r="M95" s="180" t="s">
        <v>164</v>
      </c>
      <c r="O95" s="170"/>
    </row>
    <row r="96" spans="1:104" x14ac:dyDescent="0.2">
      <c r="A96" s="178"/>
      <c r="B96" s="181"/>
      <c r="C96" s="264" t="s">
        <v>165</v>
      </c>
      <c r="D96" s="265"/>
      <c r="E96" s="182">
        <v>25.934999999999999</v>
      </c>
      <c r="F96" s="183"/>
      <c r="G96" s="184"/>
      <c r="M96" s="180" t="s">
        <v>165</v>
      </c>
      <c r="O96" s="170"/>
    </row>
    <row r="97" spans="1:104" x14ac:dyDescent="0.2">
      <c r="A97" s="185"/>
      <c r="B97" s="186" t="s">
        <v>73</v>
      </c>
      <c r="C97" s="187" t="str">
        <f>CONCATENATE(B7," ",C7)</f>
        <v>1 Zemní práce</v>
      </c>
      <c r="D97" s="188"/>
      <c r="E97" s="189"/>
      <c r="F97" s="190"/>
      <c r="G97" s="191">
        <f>SUM(G7:G96)</f>
        <v>0</v>
      </c>
      <c r="O97" s="170">
        <v>4</v>
      </c>
      <c r="BA97" s="192">
        <f>SUM(BA7:BA96)</f>
        <v>0</v>
      </c>
      <c r="BB97" s="192">
        <f>SUM(BB7:BB96)</f>
        <v>0</v>
      </c>
      <c r="BC97" s="192">
        <f>SUM(BC7:BC96)</f>
        <v>0</v>
      </c>
      <c r="BD97" s="192">
        <f>SUM(BD7:BD96)</f>
        <v>0</v>
      </c>
      <c r="BE97" s="192">
        <f>SUM(BE7:BE96)</f>
        <v>0</v>
      </c>
    </row>
    <row r="98" spans="1:104" x14ac:dyDescent="0.2">
      <c r="A98" s="163" t="s">
        <v>70</v>
      </c>
      <c r="B98" s="164" t="s">
        <v>166</v>
      </c>
      <c r="C98" s="165" t="s">
        <v>167</v>
      </c>
      <c r="D98" s="166"/>
      <c r="E98" s="167"/>
      <c r="F98" s="167"/>
      <c r="G98" s="168"/>
      <c r="H98" s="169"/>
      <c r="I98" s="169"/>
      <c r="O98" s="170">
        <v>1</v>
      </c>
    </row>
    <row r="99" spans="1:104" ht="22.5" x14ac:dyDescent="0.2">
      <c r="A99" s="171">
        <v>24</v>
      </c>
      <c r="B99" s="172" t="s">
        <v>168</v>
      </c>
      <c r="C99" s="173" t="s">
        <v>169</v>
      </c>
      <c r="D99" s="174" t="s">
        <v>82</v>
      </c>
      <c r="E99" s="175">
        <v>77.44</v>
      </c>
      <c r="F99" s="175">
        <v>0</v>
      </c>
      <c r="G99" s="176">
        <f>E99*F99</f>
        <v>0</v>
      </c>
      <c r="O99" s="170">
        <v>2</v>
      </c>
      <c r="AA99" s="146">
        <v>1</v>
      </c>
      <c r="AB99" s="146">
        <v>1</v>
      </c>
      <c r="AC99" s="146">
        <v>1</v>
      </c>
      <c r="AZ99" s="146">
        <v>1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77">
        <v>1</v>
      </c>
      <c r="CB99" s="177">
        <v>1</v>
      </c>
      <c r="CZ99" s="146">
        <v>0</v>
      </c>
    </row>
    <row r="100" spans="1:104" x14ac:dyDescent="0.2">
      <c r="A100" s="178"/>
      <c r="B100" s="181"/>
      <c r="C100" s="264" t="s">
        <v>88</v>
      </c>
      <c r="D100" s="265"/>
      <c r="E100" s="182">
        <v>77.44</v>
      </c>
      <c r="F100" s="183"/>
      <c r="G100" s="184"/>
      <c r="M100" s="180" t="s">
        <v>88</v>
      </c>
      <c r="O100" s="170"/>
    </row>
    <row r="101" spans="1:104" x14ac:dyDescent="0.2">
      <c r="A101" s="171">
        <v>25</v>
      </c>
      <c r="B101" s="172" t="s">
        <v>170</v>
      </c>
      <c r="C101" s="173" t="s">
        <v>171</v>
      </c>
      <c r="D101" s="174" t="s">
        <v>95</v>
      </c>
      <c r="E101" s="175">
        <v>4.6741999999999999</v>
      </c>
      <c r="F101" s="175">
        <v>0</v>
      </c>
      <c r="G101" s="176">
        <f>E101*F101</f>
        <v>0</v>
      </c>
      <c r="O101" s="170">
        <v>2</v>
      </c>
      <c r="AA101" s="146">
        <v>1</v>
      </c>
      <c r="AB101" s="146">
        <v>1</v>
      </c>
      <c r="AC101" s="146">
        <v>1</v>
      </c>
      <c r="AZ101" s="146">
        <v>1</v>
      </c>
      <c r="BA101" s="146">
        <f>IF(AZ101=1,G101,0)</f>
        <v>0</v>
      </c>
      <c r="BB101" s="146">
        <f>IF(AZ101=2,G101,0)</f>
        <v>0</v>
      </c>
      <c r="BC101" s="146">
        <f>IF(AZ101=3,G101,0)</f>
        <v>0</v>
      </c>
      <c r="BD101" s="146">
        <f>IF(AZ101=4,G101,0)</f>
        <v>0</v>
      </c>
      <c r="BE101" s="146">
        <f>IF(AZ101=5,G101,0)</f>
        <v>0</v>
      </c>
      <c r="CA101" s="177">
        <v>1</v>
      </c>
      <c r="CB101" s="177">
        <v>1</v>
      </c>
      <c r="CZ101" s="146">
        <v>1.7816399999999999</v>
      </c>
    </row>
    <row r="102" spans="1:104" x14ac:dyDescent="0.2">
      <c r="A102" s="178"/>
      <c r="B102" s="181"/>
      <c r="C102" s="264" t="s">
        <v>148</v>
      </c>
      <c r="D102" s="265"/>
      <c r="E102" s="182">
        <v>4.6741999999999999</v>
      </c>
      <c r="F102" s="183"/>
      <c r="G102" s="184"/>
      <c r="M102" s="180" t="s">
        <v>148</v>
      </c>
      <c r="O102" s="170"/>
    </row>
    <row r="103" spans="1:104" x14ac:dyDescent="0.2">
      <c r="A103" s="171">
        <v>26</v>
      </c>
      <c r="B103" s="172" t="s">
        <v>172</v>
      </c>
      <c r="C103" s="173" t="s">
        <v>173</v>
      </c>
      <c r="D103" s="174" t="s">
        <v>95</v>
      </c>
      <c r="E103" s="175">
        <v>3.0179999999999998</v>
      </c>
      <c r="F103" s="175">
        <v>0</v>
      </c>
      <c r="G103" s="176">
        <f>E103*F103</f>
        <v>0</v>
      </c>
      <c r="O103" s="170">
        <v>2</v>
      </c>
      <c r="AA103" s="146">
        <v>1</v>
      </c>
      <c r="AB103" s="146">
        <v>1</v>
      </c>
      <c r="AC103" s="146">
        <v>1</v>
      </c>
      <c r="AZ103" s="146">
        <v>1</v>
      </c>
      <c r="BA103" s="146">
        <f>IF(AZ103=1,G103,0)</f>
        <v>0</v>
      </c>
      <c r="BB103" s="146">
        <f>IF(AZ103=2,G103,0)</f>
        <v>0</v>
      </c>
      <c r="BC103" s="146">
        <f>IF(AZ103=3,G103,0)</f>
        <v>0</v>
      </c>
      <c r="BD103" s="146">
        <f>IF(AZ103=4,G103,0)</f>
        <v>0</v>
      </c>
      <c r="BE103" s="146">
        <f>IF(AZ103=5,G103,0)</f>
        <v>0</v>
      </c>
      <c r="CA103" s="177">
        <v>1</v>
      </c>
      <c r="CB103" s="177">
        <v>1</v>
      </c>
      <c r="CZ103" s="146">
        <v>1.9397</v>
      </c>
    </row>
    <row r="104" spans="1:104" x14ac:dyDescent="0.2">
      <c r="A104" s="178"/>
      <c r="B104" s="181"/>
      <c r="C104" s="264" t="s">
        <v>174</v>
      </c>
      <c r="D104" s="265"/>
      <c r="E104" s="182">
        <v>2.8679999999999999</v>
      </c>
      <c r="F104" s="183"/>
      <c r="G104" s="184"/>
      <c r="M104" s="180" t="s">
        <v>174</v>
      </c>
      <c r="O104" s="170"/>
    </row>
    <row r="105" spans="1:104" x14ac:dyDescent="0.2">
      <c r="A105" s="178"/>
      <c r="B105" s="181"/>
      <c r="C105" s="264" t="s">
        <v>175</v>
      </c>
      <c r="D105" s="265"/>
      <c r="E105" s="182">
        <v>0.15</v>
      </c>
      <c r="F105" s="183"/>
      <c r="G105" s="184"/>
      <c r="M105" s="180" t="s">
        <v>175</v>
      </c>
      <c r="O105" s="170"/>
    </row>
    <row r="106" spans="1:104" x14ac:dyDescent="0.2">
      <c r="A106" s="171">
        <v>27</v>
      </c>
      <c r="B106" s="172" t="s">
        <v>176</v>
      </c>
      <c r="C106" s="173" t="s">
        <v>177</v>
      </c>
      <c r="D106" s="174" t="s">
        <v>95</v>
      </c>
      <c r="E106" s="175">
        <v>0.71779999999999999</v>
      </c>
      <c r="F106" s="175">
        <v>0</v>
      </c>
      <c r="G106" s="176">
        <f>E106*F106</f>
        <v>0</v>
      </c>
      <c r="O106" s="170">
        <v>2</v>
      </c>
      <c r="AA106" s="146">
        <v>1</v>
      </c>
      <c r="AB106" s="146">
        <v>1</v>
      </c>
      <c r="AC106" s="146">
        <v>1</v>
      </c>
      <c r="AZ106" s="146">
        <v>1</v>
      </c>
      <c r="BA106" s="146">
        <f>IF(AZ106=1,G106,0)</f>
        <v>0</v>
      </c>
      <c r="BB106" s="146">
        <f>IF(AZ106=2,G106,0)</f>
        <v>0</v>
      </c>
      <c r="BC106" s="146">
        <f>IF(AZ106=3,G106,0)</f>
        <v>0</v>
      </c>
      <c r="BD106" s="146">
        <f>IF(AZ106=4,G106,0)</f>
        <v>0</v>
      </c>
      <c r="BE106" s="146">
        <f>IF(AZ106=5,G106,0)</f>
        <v>0</v>
      </c>
      <c r="CA106" s="177">
        <v>1</v>
      </c>
      <c r="CB106" s="177">
        <v>1</v>
      </c>
      <c r="CZ106" s="146">
        <v>2.5249999999999999</v>
      </c>
    </row>
    <row r="107" spans="1:104" x14ac:dyDescent="0.2">
      <c r="A107" s="178"/>
      <c r="B107" s="181"/>
      <c r="C107" s="264" t="s">
        <v>178</v>
      </c>
      <c r="D107" s="265"/>
      <c r="E107" s="182">
        <v>0.66779999999999995</v>
      </c>
      <c r="F107" s="183"/>
      <c r="G107" s="184"/>
      <c r="M107" s="180" t="s">
        <v>178</v>
      </c>
      <c r="O107" s="170"/>
    </row>
    <row r="108" spans="1:104" x14ac:dyDescent="0.2">
      <c r="A108" s="178"/>
      <c r="B108" s="181"/>
      <c r="C108" s="264" t="s">
        <v>179</v>
      </c>
      <c r="D108" s="265"/>
      <c r="E108" s="182">
        <v>0.05</v>
      </c>
      <c r="F108" s="183"/>
      <c r="G108" s="184"/>
      <c r="M108" s="180" t="s">
        <v>179</v>
      </c>
      <c r="O108" s="170"/>
    </row>
    <row r="109" spans="1:104" x14ac:dyDescent="0.2">
      <c r="A109" s="171">
        <v>28</v>
      </c>
      <c r="B109" s="172" t="s">
        <v>180</v>
      </c>
      <c r="C109" s="173" t="s">
        <v>181</v>
      </c>
      <c r="D109" s="174" t="s">
        <v>95</v>
      </c>
      <c r="E109" s="175">
        <v>4.88</v>
      </c>
      <c r="F109" s="175">
        <v>0</v>
      </c>
      <c r="G109" s="176">
        <f>E109*F109</f>
        <v>0</v>
      </c>
      <c r="O109" s="170">
        <v>2</v>
      </c>
      <c r="AA109" s="146">
        <v>1</v>
      </c>
      <c r="AB109" s="146">
        <v>1</v>
      </c>
      <c r="AC109" s="146">
        <v>1</v>
      </c>
      <c r="AZ109" s="146">
        <v>1</v>
      </c>
      <c r="BA109" s="146">
        <f>IF(AZ109=1,G109,0)</f>
        <v>0</v>
      </c>
      <c r="BB109" s="146">
        <f>IF(AZ109=2,G109,0)</f>
        <v>0</v>
      </c>
      <c r="BC109" s="146">
        <f>IF(AZ109=3,G109,0)</f>
        <v>0</v>
      </c>
      <c r="BD109" s="146">
        <f>IF(AZ109=4,G109,0)</f>
        <v>0</v>
      </c>
      <c r="BE109" s="146">
        <f>IF(AZ109=5,G109,0)</f>
        <v>0</v>
      </c>
      <c r="CA109" s="177">
        <v>1</v>
      </c>
      <c r="CB109" s="177">
        <v>1</v>
      </c>
      <c r="CZ109" s="146">
        <v>2.5249999999999999</v>
      </c>
    </row>
    <row r="110" spans="1:104" x14ac:dyDescent="0.2">
      <c r="A110" s="178"/>
      <c r="B110" s="181"/>
      <c r="C110" s="264" t="s">
        <v>182</v>
      </c>
      <c r="D110" s="265"/>
      <c r="E110" s="182">
        <v>4.78</v>
      </c>
      <c r="F110" s="183"/>
      <c r="G110" s="184"/>
      <c r="M110" s="180" t="s">
        <v>182</v>
      </c>
      <c r="O110" s="170"/>
    </row>
    <row r="111" spans="1:104" x14ac:dyDescent="0.2">
      <c r="A111" s="178"/>
      <c r="B111" s="181"/>
      <c r="C111" s="264" t="s">
        <v>183</v>
      </c>
      <c r="D111" s="265"/>
      <c r="E111" s="182">
        <v>0.1</v>
      </c>
      <c r="F111" s="183"/>
      <c r="G111" s="184"/>
      <c r="M111" s="180" t="s">
        <v>183</v>
      </c>
      <c r="O111" s="170"/>
    </row>
    <row r="112" spans="1:104" x14ac:dyDescent="0.2">
      <c r="A112" s="171">
        <v>29</v>
      </c>
      <c r="B112" s="172" t="s">
        <v>184</v>
      </c>
      <c r="C112" s="173" t="s">
        <v>185</v>
      </c>
      <c r="D112" s="174" t="s">
        <v>95</v>
      </c>
      <c r="E112" s="175">
        <v>0.32</v>
      </c>
      <c r="F112" s="175">
        <v>0</v>
      </c>
      <c r="G112" s="176">
        <f>E112*F112</f>
        <v>0</v>
      </c>
      <c r="O112" s="170">
        <v>2</v>
      </c>
      <c r="AA112" s="146">
        <v>1</v>
      </c>
      <c r="AB112" s="146">
        <v>1</v>
      </c>
      <c r="AC112" s="146">
        <v>1</v>
      </c>
      <c r="AZ112" s="146">
        <v>1</v>
      </c>
      <c r="BA112" s="146">
        <f>IF(AZ112=1,G112,0)</f>
        <v>0</v>
      </c>
      <c r="BB112" s="146">
        <f>IF(AZ112=2,G112,0)</f>
        <v>0</v>
      </c>
      <c r="BC112" s="146">
        <f>IF(AZ112=3,G112,0)</f>
        <v>0</v>
      </c>
      <c r="BD112" s="146">
        <f>IF(AZ112=4,G112,0)</f>
        <v>0</v>
      </c>
      <c r="BE112" s="146">
        <f>IF(AZ112=5,G112,0)</f>
        <v>0</v>
      </c>
      <c r="CA112" s="177">
        <v>1</v>
      </c>
      <c r="CB112" s="177">
        <v>1</v>
      </c>
      <c r="CZ112" s="146">
        <v>2.5249999999999999</v>
      </c>
    </row>
    <row r="113" spans="1:104" x14ac:dyDescent="0.2">
      <c r="A113" s="178"/>
      <c r="B113" s="181"/>
      <c r="C113" s="264" t="s">
        <v>186</v>
      </c>
      <c r="D113" s="265"/>
      <c r="E113" s="182">
        <v>0.32</v>
      </c>
      <c r="F113" s="183"/>
      <c r="G113" s="184"/>
      <c r="M113" s="180" t="s">
        <v>186</v>
      </c>
      <c r="O113" s="170"/>
    </row>
    <row r="114" spans="1:104" x14ac:dyDescent="0.2">
      <c r="A114" s="171">
        <v>30</v>
      </c>
      <c r="B114" s="172" t="s">
        <v>187</v>
      </c>
      <c r="C114" s="173" t="s">
        <v>188</v>
      </c>
      <c r="D114" s="174" t="s">
        <v>95</v>
      </c>
      <c r="E114" s="175">
        <v>4.4800000000000004</v>
      </c>
      <c r="F114" s="175">
        <v>0</v>
      </c>
      <c r="G114" s="176">
        <f>E114*F114</f>
        <v>0</v>
      </c>
      <c r="O114" s="170">
        <v>2</v>
      </c>
      <c r="AA114" s="146">
        <v>1</v>
      </c>
      <c r="AB114" s="146">
        <v>1</v>
      </c>
      <c r="AC114" s="146">
        <v>1</v>
      </c>
      <c r="AZ114" s="146">
        <v>1</v>
      </c>
      <c r="BA114" s="146">
        <f>IF(AZ114=1,G114,0)</f>
        <v>0</v>
      </c>
      <c r="BB114" s="146">
        <f>IF(AZ114=2,G114,0)</f>
        <v>0</v>
      </c>
      <c r="BC114" s="146">
        <f>IF(AZ114=3,G114,0)</f>
        <v>0</v>
      </c>
      <c r="BD114" s="146">
        <f>IF(AZ114=4,G114,0)</f>
        <v>0</v>
      </c>
      <c r="BE114" s="146">
        <f>IF(AZ114=5,G114,0)</f>
        <v>0</v>
      </c>
      <c r="CA114" s="177">
        <v>1</v>
      </c>
      <c r="CB114" s="177">
        <v>1</v>
      </c>
      <c r="CZ114" s="146">
        <v>2.5249999999999999</v>
      </c>
    </row>
    <row r="115" spans="1:104" x14ac:dyDescent="0.2">
      <c r="A115" s="178"/>
      <c r="B115" s="181"/>
      <c r="C115" s="264" t="s">
        <v>189</v>
      </c>
      <c r="D115" s="265"/>
      <c r="E115" s="182">
        <v>4.4800000000000004</v>
      </c>
      <c r="F115" s="183"/>
      <c r="G115" s="184"/>
      <c r="M115" s="180" t="s">
        <v>189</v>
      </c>
      <c r="O115" s="170"/>
    </row>
    <row r="116" spans="1:104" x14ac:dyDescent="0.2">
      <c r="A116" s="171">
        <v>31</v>
      </c>
      <c r="B116" s="172" t="s">
        <v>190</v>
      </c>
      <c r="C116" s="173" t="s">
        <v>191</v>
      </c>
      <c r="D116" s="174" t="s">
        <v>82</v>
      </c>
      <c r="E116" s="175">
        <v>25.93</v>
      </c>
      <c r="F116" s="175">
        <v>0</v>
      </c>
      <c r="G116" s="176">
        <f>E116*F116</f>
        <v>0</v>
      </c>
      <c r="O116" s="170">
        <v>2</v>
      </c>
      <c r="AA116" s="146">
        <v>1</v>
      </c>
      <c r="AB116" s="146">
        <v>1</v>
      </c>
      <c r="AC116" s="146">
        <v>1</v>
      </c>
      <c r="AZ116" s="146">
        <v>1</v>
      </c>
      <c r="BA116" s="146">
        <f>IF(AZ116=1,G116,0)</f>
        <v>0</v>
      </c>
      <c r="BB116" s="146">
        <f>IF(AZ116=2,G116,0)</f>
        <v>0</v>
      </c>
      <c r="BC116" s="146">
        <f>IF(AZ116=3,G116,0)</f>
        <v>0</v>
      </c>
      <c r="BD116" s="146">
        <f>IF(AZ116=4,G116,0)</f>
        <v>0</v>
      </c>
      <c r="BE116" s="146">
        <f>IF(AZ116=5,G116,0)</f>
        <v>0</v>
      </c>
      <c r="CA116" s="177">
        <v>1</v>
      </c>
      <c r="CB116" s="177">
        <v>1</v>
      </c>
      <c r="CZ116" s="146">
        <v>3.916E-2</v>
      </c>
    </row>
    <row r="117" spans="1:104" x14ac:dyDescent="0.2">
      <c r="A117" s="178"/>
      <c r="B117" s="181"/>
      <c r="C117" s="264" t="s">
        <v>192</v>
      </c>
      <c r="D117" s="265"/>
      <c r="E117" s="182">
        <v>16</v>
      </c>
      <c r="F117" s="183"/>
      <c r="G117" s="184"/>
      <c r="M117" s="180" t="s">
        <v>192</v>
      </c>
      <c r="O117" s="170"/>
    </row>
    <row r="118" spans="1:104" x14ac:dyDescent="0.2">
      <c r="A118" s="178"/>
      <c r="B118" s="181"/>
      <c r="C118" s="264" t="s">
        <v>193</v>
      </c>
      <c r="D118" s="265"/>
      <c r="E118" s="182">
        <v>9.93</v>
      </c>
      <c r="F118" s="183"/>
      <c r="G118" s="184"/>
      <c r="M118" s="180" t="s">
        <v>193</v>
      </c>
      <c r="O118" s="170"/>
    </row>
    <row r="119" spans="1:104" x14ac:dyDescent="0.2">
      <c r="A119" s="171">
        <v>32</v>
      </c>
      <c r="B119" s="172" t="s">
        <v>194</v>
      </c>
      <c r="C119" s="173" t="s">
        <v>195</v>
      </c>
      <c r="D119" s="174" t="s">
        <v>82</v>
      </c>
      <c r="E119" s="175">
        <v>25.93</v>
      </c>
      <c r="F119" s="175">
        <v>0</v>
      </c>
      <c r="G119" s="176">
        <f>E119*F119</f>
        <v>0</v>
      </c>
      <c r="O119" s="170">
        <v>2</v>
      </c>
      <c r="AA119" s="146">
        <v>1</v>
      </c>
      <c r="AB119" s="146">
        <v>1</v>
      </c>
      <c r="AC119" s="146">
        <v>1</v>
      </c>
      <c r="AZ119" s="146">
        <v>1</v>
      </c>
      <c r="BA119" s="146">
        <f>IF(AZ119=1,G119,0)</f>
        <v>0</v>
      </c>
      <c r="BB119" s="146">
        <f>IF(AZ119=2,G119,0)</f>
        <v>0</v>
      </c>
      <c r="BC119" s="146">
        <f>IF(AZ119=3,G119,0)</f>
        <v>0</v>
      </c>
      <c r="BD119" s="146">
        <f>IF(AZ119=4,G119,0)</f>
        <v>0</v>
      </c>
      <c r="BE119" s="146">
        <f>IF(AZ119=5,G119,0)</f>
        <v>0</v>
      </c>
      <c r="CA119" s="177">
        <v>1</v>
      </c>
      <c r="CB119" s="177">
        <v>1</v>
      </c>
      <c r="CZ119" s="146">
        <v>0</v>
      </c>
    </row>
    <row r="120" spans="1:104" x14ac:dyDescent="0.2">
      <c r="A120" s="178"/>
      <c r="B120" s="181"/>
      <c r="C120" s="264" t="s">
        <v>196</v>
      </c>
      <c r="D120" s="265"/>
      <c r="E120" s="182">
        <v>25.93</v>
      </c>
      <c r="F120" s="183"/>
      <c r="G120" s="184"/>
      <c r="M120" s="180" t="s">
        <v>196</v>
      </c>
      <c r="O120" s="170"/>
    </row>
    <row r="121" spans="1:104" x14ac:dyDescent="0.2">
      <c r="A121" s="171">
        <v>33</v>
      </c>
      <c r="B121" s="172" t="s">
        <v>197</v>
      </c>
      <c r="C121" s="173" t="s">
        <v>198</v>
      </c>
      <c r="D121" s="174" t="s">
        <v>161</v>
      </c>
      <c r="E121" s="175">
        <v>0.434</v>
      </c>
      <c r="F121" s="175">
        <v>0</v>
      </c>
      <c r="G121" s="176">
        <f>E121*F121</f>
        <v>0</v>
      </c>
      <c r="O121" s="170">
        <v>2</v>
      </c>
      <c r="AA121" s="146">
        <v>1</v>
      </c>
      <c r="AB121" s="146">
        <v>1</v>
      </c>
      <c r="AC121" s="146">
        <v>1</v>
      </c>
      <c r="AZ121" s="146">
        <v>1</v>
      </c>
      <c r="BA121" s="146">
        <f>IF(AZ121=1,G121,0)</f>
        <v>0</v>
      </c>
      <c r="BB121" s="146">
        <f>IF(AZ121=2,G121,0)</f>
        <v>0</v>
      </c>
      <c r="BC121" s="146">
        <f>IF(AZ121=3,G121,0)</f>
        <v>0</v>
      </c>
      <c r="BD121" s="146">
        <f>IF(AZ121=4,G121,0)</f>
        <v>0</v>
      </c>
      <c r="BE121" s="146">
        <f>IF(AZ121=5,G121,0)</f>
        <v>0</v>
      </c>
      <c r="CA121" s="177">
        <v>1</v>
      </c>
      <c r="CB121" s="177">
        <v>1</v>
      </c>
      <c r="CZ121" s="146">
        <v>1.00349</v>
      </c>
    </row>
    <row r="122" spans="1:104" x14ac:dyDescent="0.2">
      <c r="A122" s="178"/>
      <c r="B122" s="181"/>
      <c r="C122" s="264" t="s">
        <v>199</v>
      </c>
      <c r="D122" s="265"/>
      <c r="E122" s="182">
        <v>0.434</v>
      </c>
      <c r="F122" s="183"/>
      <c r="G122" s="184"/>
      <c r="M122" s="180" t="s">
        <v>199</v>
      </c>
      <c r="O122" s="170"/>
    </row>
    <row r="123" spans="1:104" x14ac:dyDescent="0.2">
      <c r="A123" s="185"/>
      <c r="B123" s="186" t="s">
        <v>73</v>
      </c>
      <c r="C123" s="187" t="str">
        <f>CONCATENATE(B98," ",C98)</f>
        <v>2 Základy a zvláštní zakládání</v>
      </c>
      <c r="D123" s="188"/>
      <c r="E123" s="189"/>
      <c r="F123" s="190"/>
      <c r="G123" s="191">
        <f>SUM(G98:G122)</f>
        <v>0</v>
      </c>
      <c r="O123" s="170">
        <v>4</v>
      </c>
      <c r="BA123" s="192">
        <f>SUM(BA98:BA122)</f>
        <v>0</v>
      </c>
      <c r="BB123" s="192">
        <f>SUM(BB98:BB122)</f>
        <v>0</v>
      </c>
      <c r="BC123" s="192">
        <f>SUM(BC98:BC122)</f>
        <v>0</v>
      </c>
      <c r="BD123" s="192">
        <f>SUM(BD98:BD122)</f>
        <v>0</v>
      </c>
      <c r="BE123" s="192">
        <f>SUM(BE98:BE122)</f>
        <v>0</v>
      </c>
    </row>
    <row r="124" spans="1:104" x14ac:dyDescent="0.2">
      <c r="A124" s="163" t="s">
        <v>70</v>
      </c>
      <c r="B124" s="164" t="s">
        <v>200</v>
      </c>
      <c r="C124" s="165" t="s">
        <v>201</v>
      </c>
      <c r="D124" s="166"/>
      <c r="E124" s="167"/>
      <c r="F124" s="167"/>
      <c r="G124" s="168"/>
      <c r="H124" s="169"/>
      <c r="I124" s="169"/>
      <c r="O124" s="170">
        <v>1</v>
      </c>
    </row>
    <row r="125" spans="1:104" x14ac:dyDescent="0.2">
      <c r="A125" s="171">
        <v>34</v>
      </c>
      <c r="B125" s="172" t="s">
        <v>202</v>
      </c>
      <c r="C125" s="173" t="s">
        <v>203</v>
      </c>
      <c r="D125" s="174" t="s">
        <v>82</v>
      </c>
      <c r="E125" s="175">
        <v>4</v>
      </c>
      <c r="F125" s="175">
        <v>0</v>
      </c>
      <c r="G125" s="176">
        <f>E125*F125</f>
        <v>0</v>
      </c>
      <c r="O125" s="170">
        <v>2</v>
      </c>
      <c r="AA125" s="146">
        <v>1</v>
      </c>
      <c r="AB125" s="146">
        <v>1</v>
      </c>
      <c r="AC125" s="146">
        <v>1</v>
      </c>
      <c r="AZ125" s="146">
        <v>1</v>
      </c>
      <c r="BA125" s="146">
        <f>IF(AZ125=1,G125,0)</f>
        <v>0</v>
      </c>
      <c r="BB125" s="146">
        <f>IF(AZ125=2,G125,0)</f>
        <v>0</v>
      </c>
      <c r="BC125" s="146">
        <f>IF(AZ125=3,G125,0)</f>
        <v>0</v>
      </c>
      <c r="BD125" s="146">
        <f>IF(AZ125=4,G125,0)</f>
        <v>0</v>
      </c>
      <c r="BE125" s="146">
        <f>IF(AZ125=5,G125,0)</f>
        <v>0</v>
      </c>
      <c r="CA125" s="177">
        <v>1</v>
      </c>
      <c r="CB125" s="177">
        <v>1</v>
      </c>
      <c r="CZ125" s="146">
        <v>7.6980000000000007E-2</v>
      </c>
    </row>
    <row r="126" spans="1:104" x14ac:dyDescent="0.2">
      <c r="A126" s="178"/>
      <c r="B126" s="181"/>
      <c r="C126" s="264" t="s">
        <v>204</v>
      </c>
      <c r="D126" s="265"/>
      <c r="E126" s="182">
        <v>4</v>
      </c>
      <c r="F126" s="183"/>
      <c r="G126" s="184"/>
      <c r="M126" s="180" t="s">
        <v>204</v>
      </c>
      <c r="O126" s="170"/>
    </row>
    <row r="127" spans="1:104" x14ac:dyDescent="0.2">
      <c r="A127" s="171">
        <v>35</v>
      </c>
      <c r="B127" s="172" t="s">
        <v>205</v>
      </c>
      <c r="C127" s="173" t="s">
        <v>206</v>
      </c>
      <c r="D127" s="174" t="s">
        <v>95</v>
      </c>
      <c r="E127" s="175">
        <v>1.5216000000000001</v>
      </c>
      <c r="F127" s="175">
        <v>0</v>
      </c>
      <c r="G127" s="176">
        <f>E127*F127</f>
        <v>0</v>
      </c>
      <c r="O127" s="170">
        <v>2</v>
      </c>
      <c r="AA127" s="146">
        <v>1</v>
      </c>
      <c r="AB127" s="146">
        <v>1</v>
      </c>
      <c r="AC127" s="146">
        <v>1</v>
      </c>
      <c r="AZ127" s="146">
        <v>1</v>
      </c>
      <c r="BA127" s="146">
        <f>IF(AZ127=1,G127,0)</f>
        <v>0</v>
      </c>
      <c r="BB127" s="146">
        <f>IF(AZ127=2,G127,0)</f>
        <v>0</v>
      </c>
      <c r="BC127" s="146">
        <f>IF(AZ127=3,G127,0)</f>
        <v>0</v>
      </c>
      <c r="BD127" s="146">
        <f>IF(AZ127=4,G127,0)</f>
        <v>0</v>
      </c>
      <c r="BE127" s="146">
        <f>IF(AZ127=5,G127,0)</f>
        <v>0</v>
      </c>
      <c r="CA127" s="177">
        <v>1</v>
      </c>
      <c r="CB127" s="177">
        <v>1</v>
      </c>
      <c r="CZ127" s="146">
        <v>2.5276700000000001</v>
      </c>
    </row>
    <row r="128" spans="1:104" x14ac:dyDescent="0.2">
      <c r="A128" s="178"/>
      <c r="B128" s="181"/>
      <c r="C128" s="264" t="s">
        <v>207</v>
      </c>
      <c r="D128" s="265"/>
      <c r="E128" s="182">
        <v>0.63360000000000005</v>
      </c>
      <c r="F128" s="183"/>
      <c r="G128" s="184"/>
      <c r="M128" s="180" t="s">
        <v>207</v>
      </c>
      <c r="O128" s="170"/>
    </row>
    <row r="129" spans="1:104" x14ac:dyDescent="0.2">
      <c r="A129" s="178"/>
      <c r="B129" s="181"/>
      <c r="C129" s="264" t="s">
        <v>208</v>
      </c>
      <c r="D129" s="265"/>
      <c r="E129" s="182">
        <v>0.16800000000000001</v>
      </c>
      <c r="F129" s="183"/>
      <c r="G129" s="184"/>
      <c r="M129" s="180" t="s">
        <v>208</v>
      </c>
      <c r="O129" s="170"/>
    </row>
    <row r="130" spans="1:104" x14ac:dyDescent="0.2">
      <c r="A130" s="178"/>
      <c r="B130" s="181"/>
      <c r="C130" s="266" t="s">
        <v>92</v>
      </c>
      <c r="D130" s="265"/>
      <c r="E130" s="205">
        <v>0.80160000000000009</v>
      </c>
      <c r="F130" s="183"/>
      <c r="G130" s="184"/>
      <c r="M130" s="180" t="s">
        <v>92</v>
      </c>
      <c r="O130" s="170"/>
    </row>
    <row r="131" spans="1:104" x14ac:dyDescent="0.2">
      <c r="A131" s="178"/>
      <c r="B131" s="181"/>
      <c r="C131" s="264" t="s">
        <v>209</v>
      </c>
      <c r="D131" s="265"/>
      <c r="E131" s="182">
        <v>0.36</v>
      </c>
      <c r="F131" s="183"/>
      <c r="G131" s="184"/>
      <c r="M131" s="180" t="s">
        <v>209</v>
      </c>
      <c r="O131" s="170"/>
    </row>
    <row r="132" spans="1:104" x14ac:dyDescent="0.2">
      <c r="A132" s="178"/>
      <c r="B132" s="181"/>
      <c r="C132" s="266" t="s">
        <v>92</v>
      </c>
      <c r="D132" s="265"/>
      <c r="E132" s="205">
        <v>0.36</v>
      </c>
      <c r="F132" s="183"/>
      <c r="G132" s="184"/>
      <c r="M132" s="180" t="s">
        <v>92</v>
      </c>
      <c r="O132" s="170"/>
    </row>
    <row r="133" spans="1:104" x14ac:dyDescent="0.2">
      <c r="A133" s="178"/>
      <c r="B133" s="181"/>
      <c r="C133" s="264" t="s">
        <v>209</v>
      </c>
      <c r="D133" s="265"/>
      <c r="E133" s="182">
        <v>0.36</v>
      </c>
      <c r="F133" s="183"/>
      <c r="G133" s="184"/>
      <c r="M133" s="180" t="s">
        <v>209</v>
      </c>
      <c r="O133" s="170"/>
    </row>
    <row r="134" spans="1:104" x14ac:dyDescent="0.2">
      <c r="A134" s="178"/>
      <c r="B134" s="181"/>
      <c r="C134" s="266" t="s">
        <v>92</v>
      </c>
      <c r="D134" s="265"/>
      <c r="E134" s="205">
        <v>0.36</v>
      </c>
      <c r="F134" s="183"/>
      <c r="G134" s="184"/>
      <c r="M134" s="180" t="s">
        <v>92</v>
      </c>
      <c r="O134" s="170"/>
    </row>
    <row r="135" spans="1:104" x14ac:dyDescent="0.2">
      <c r="A135" s="171">
        <v>36</v>
      </c>
      <c r="B135" s="172" t="s">
        <v>210</v>
      </c>
      <c r="C135" s="173" t="s">
        <v>211</v>
      </c>
      <c r="D135" s="174" t="s">
        <v>82</v>
      </c>
      <c r="E135" s="175">
        <v>25.896000000000001</v>
      </c>
      <c r="F135" s="175">
        <v>0</v>
      </c>
      <c r="G135" s="176">
        <f>E135*F135</f>
        <v>0</v>
      </c>
      <c r="O135" s="170">
        <v>2</v>
      </c>
      <c r="AA135" s="146">
        <v>1</v>
      </c>
      <c r="AB135" s="146">
        <v>1</v>
      </c>
      <c r="AC135" s="146">
        <v>1</v>
      </c>
      <c r="AZ135" s="146">
        <v>1</v>
      </c>
      <c r="BA135" s="146">
        <f>IF(AZ135=1,G135,0)</f>
        <v>0</v>
      </c>
      <c r="BB135" s="146">
        <f>IF(AZ135=2,G135,0)</f>
        <v>0</v>
      </c>
      <c r="BC135" s="146">
        <f>IF(AZ135=3,G135,0)</f>
        <v>0</v>
      </c>
      <c r="BD135" s="146">
        <f>IF(AZ135=4,G135,0)</f>
        <v>0</v>
      </c>
      <c r="BE135" s="146">
        <f>IF(AZ135=5,G135,0)</f>
        <v>0</v>
      </c>
      <c r="CA135" s="177">
        <v>1</v>
      </c>
      <c r="CB135" s="177">
        <v>1</v>
      </c>
      <c r="CZ135" s="146">
        <v>3.9309999999999998E-2</v>
      </c>
    </row>
    <row r="136" spans="1:104" x14ac:dyDescent="0.2">
      <c r="A136" s="178"/>
      <c r="B136" s="181"/>
      <c r="C136" s="264" t="s">
        <v>212</v>
      </c>
      <c r="D136" s="265"/>
      <c r="E136" s="182">
        <v>7.64</v>
      </c>
      <c r="F136" s="183"/>
      <c r="G136" s="184"/>
      <c r="M136" s="180" t="s">
        <v>212</v>
      </c>
      <c r="O136" s="170"/>
    </row>
    <row r="137" spans="1:104" x14ac:dyDescent="0.2">
      <c r="A137" s="178"/>
      <c r="B137" s="181"/>
      <c r="C137" s="264" t="s">
        <v>213</v>
      </c>
      <c r="D137" s="265"/>
      <c r="E137" s="182">
        <v>5.6319999999999997</v>
      </c>
      <c r="F137" s="183"/>
      <c r="G137" s="184"/>
      <c r="M137" s="180" t="s">
        <v>213</v>
      </c>
      <c r="O137" s="170"/>
    </row>
    <row r="138" spans="1:104" x14ac:dyDescent="0.2">
      <c r="A138" s="178"/>
      <c r="B138" s="181"/>
      <c r="C138" s="264" t="s">
        <v>214</v>
      </c>
      <c r="D138" s="265"/>
      <c r="E138" s="182">
        <v>3.024</v>
      </c>
      <c r="F138" s="183"/>
      <c r="G138" s="184"/>
      <c r="M138" s="180" t="s">
        <v>214</v>
      </c>
      <c r="O138" s="170"/>
    </row>
    <row r="139" spans="1:104" x14ac:dyDescent="0.2">
      <c r="A139" s="178"/>
      <c r="B139" s="181"/>
      <c r="C139" s="266" t="s">
        <v>92</v>
      </c>
      <c r="D139" s="265"/>
      <c r="E139" s="205">
        <v>16.295999999999999</v>
      </c>
      <c r="F139" s="183"/>
      <c r="G139" s="184"/>
      <c r="M139" s="180" t="s">
        <v>92</v>
      </c>
      <c r="O139" s="170"/>
    </row>
    <row r="140" spans="1:104" x14ac:dyDescent="0.2">
      <c r="A140" s="178"/>
      <c r="B140" s="181"/>
      <c r="C140" s="264" t="s">
        <v>215</v>
      </c>
      <c r="D140" s="265"/>
      <c r="E140" s="182">
        <v>4.8</v>
      </c>
      <c r="F140" s="183"/>
      <c r="G140" s="184"/>
      <c r="M140" s="180" t="s">
        <v>215</v>
      </c>
      <c r="O140" s="170"/>
    </row>
    <row r="141" spans="1:104" x14ac:dyDescent="0.2">
      <c r="A141" s="178"/>
      <c r="B141" s="181"/>
      <c r="C141" s="266" t="s">
        <v>92</v>
      </c>
      <c r="D141" s="265"/>
      <c r="E141" s="205">
        <v>4.8</v>
      </c>
      <c r="F141" s="183"/>
      <c r="G141" s="184"/>
      <c r="M141" s="180" t="s">
        <v>92</v>
      </c>
      <c r="O141" s="170"/>
    </row>
    <row r="142" spans="1:104" x14ac:dyDescent="0.2">
      <c r="A142" s="178"/>
      <c r="B142" s="181"/>
      <c r="C142" s="264" t="s">
        <v>216</v>
      </c>
      <c r="D142" s="265"/>
      <c r="E142" s="182">
        <v>4.8</v>
      </c>
      <c r="F142" s="183"/>
      <c r="G142" s="184"/>
      <c r="M142" s="180" t="s">
        <v>216</v>
      </c>
      <c r="O142" s="170"/>
    </row>
    <row r="143" spans="1:104" x14ac:dyDescent="0.2">
      <c r="A143" s="171">
        <v>37</v>
      </c>
      <c r="B143" s="172" t="s">
        <v>217</v>
      </c>
      <c r="C143" s="173" t="s">
        <v>218</v>
      </c>
      <c r="D143" s="174" t="s">
        <v>82</v>
      </c>
      <c r="E143" s="175">
        <v>25.896000000000001</v>
      </c>
      <c r="F143" s="175">
        <v>0</v>
      </c>
      <c r="G143" s="176">
        <f>E143*F143</f>
        <v>0</v>
      </c>
      <c r="O143" s="170">
        <v>2</v>
      </c>
      <c r="AA143" s="146">
        <v>1</v>
      </c>
      <c r="AB143" s="146">
        <v>1</v>
      </c>
      <c r="AC143" s="146">
        <v>1</v>
      </c>
      <c r="AZ143" s="146">
        <v>1</v>
      </c>
      <c r="BA143" s="146">
        <f>IF(AZ143=1,G143,0)</f>
        <v>0</v>
      </c>
      <c r="BB143" s="146">
        <f>IF(AZ143=2,G143,0)</f>
        <v>0</v>
      </c>
      <c r="BC143" s="146">
        <f>IF(AZ143=3,G143,0)</f>
        <v>0</v>
      </c>
      <c r="BD143" s="146">
        <f>IF(AZ143=4,G143,0)</f>
        <v>0</v>
      </c>
      <c r="BE143" s="146">
        <f>IF(AZ143=5,G143,0)</f>
        <v>0</v>
      </c>
      <c r="CA143" s="177">
        <v>1</v>
      </c>
      <c r="CB143" s="177">
        <v>1</v>
      </c>
      <c r="CZ143" s="146">
        <v>0</v>
      </c>
    </row>
    <row r="144" spans="1:104" x14ac:dyDescent="0.2">
      <c r="A144" s="178"/>
      <c r="B144" s="181"/>
      <c r="C144" s="264" t="s">
        <v>219</v>
      </c>
      <c r="D144" s="265"/>
      <c r="E144" s="182">
        <v>16.295999999999999</v>
      </c>
      <c r="F144" s="183"/>
      <c r="G144" s="184"/>
      <c r="M144" s="180" t="s">
        <v>219</v>
      </c>
      <c r="O144" s="170"/>
    </row>
    <row r="145" spans="1:104" x14ac:dyDescent="0.2">
      <c r="A145" s="178"/>
      <c r="B145" s="181"/>
      <c r="C145" s="264" t="s">
        <v>216</v>
      </c>
      <c r="D145" s="265"/>
      <c r="E145" s="182">
        <v>4.8</v>
      </c>
      <c r="F145" s="183"/>
      <c r="G145" s="184"/>
      <c r="M145" s="180" t="s">
        <v>216</v>
      </c>
      <c r="O145" s="170"/>
    </row>
    <row r="146" spans="1:104" x14ac:dyDescent="0.2">
      <c r="A146" s="178"/>
      <c r="B146" s="181"/>
      <c r="C146" s="264" t="s">
        <v>216</v>
      </c>
      <c r="D146" s="265"/>
      <c r="E146" s="182">
        <v>4.8</v>
      </c>
      <c r="F146" s="183"/>
      <c r="G146" s="184"/>
      <c r="M146" s="180" t="s">
        <v>216</v>
      </c>
      <c r="O146" s="170"/>
    </row>
    <row r="147" spans="1:104" ht="22.5" x14ac:dyDescent="0.2">
      <c r="A147" s="171">
        <v>38</v>
      </c>
      <c r="B147" s="172" t="s">
        <v>220</v>
      </c>
      <c r="C147" s="173" t="s">
        <v>221</v>
      </c>
      <c r="D147" s="174" t="s">
        <v>161</v>
      </c>
      <c r="E147" s="175">
        <v>4.1300000000000003E-2</v>
      </c>
      <c r="F147" s="175">
        <v>0</v>
      </c>
      <c r="G147" s="176">
        <f>E147*F147</f>
        <v>0</v>
      </c>
      <c r="O147" s="170">
        <v>2</v>
      </c>
      <c r="AA147" s="146">
        <v>1</v>
      </c>
      <c r="AB147" s="146">
        <v>1</v>
      </c>
      <c r="AC147" s="146">
        <v>1</v>
      </c>
      <c r="AZ147" s="146">
        <v>1</v>
      </c>
      <c r="BA147" s="146">
        <f>IF(AZ147=1,G147,0)</f>
        <v>0</v>
      </c>
      <c r="BB147" s="146">
        <f>IF(AZ147=2,G147,0)</f>
        <v>0</v>
      </c>
      <c r="BC147" s="146">
        <f>IF(AZ147=3,G147,0)</f>
        <v>0</v>
      </c>
      <c r="BD147" s="146">
        <f>IF(AZ147=4,G147,0)</f>
        <v>0</v>
      </c>
      <c r="BE147" s="146">
        <f>IF(AZ147=5,G147,0)</f>
        <v>0</v>
      </c>
      <c r="CA147" s="177">
        <v>1</v>
      </c>
      <c r="CB147" s="177">
        <v>1</v>
      </c>
      <c r="CZ147" s="146">
        <v>1.0566</v>
      </c>
    </row>
    <row r="148" spans="1:104" x14ac:dyDescent="0.2">
      <c r="A148" s="178"/>
      <c r="B148" s="181"/>
      <c r="C148" s="264" t="s">
        <v>222</v>
      </c>
      <c r="D148" s="265"/>
      <c r="E148" s="182">
        <v>2.7000000000000001E-3</v>
      </c>
      <c r="F148" s="183"/>
      <c r="G148" s="184"/>
      <c r="M148" s="180" t="s">
        <v>222</v>
      </c>
      <c r="O148" s="170"/>
    </row>
    <row r="149" spans="1:104" x14ac:dyDescent="0.2">
      <c r="A149" s="178"/>
      <c r="B149" s="181"/>
      <c r="C149" s="264" t="s">
        <v>223</v>
      </c>
      <c r="D149" s="265"/>
      <c r="E149" s="182">
        <v>4.4999999999999997E-3</v>
      </c>
      <c r="F149" s="183"/>
      <c r="G149" s="184"/>
      <c r="M149" s="180" t="s">
        <v>223</v>
      </c>
      <c r="O149" s="170"/>
    </row>
    <row r="150" spans="1:104" x14ac:dyDescent="0.2">
      <c r="A150" s="178"/>
      <c r="B150" s="181"/>
      <c r="C150" s="264" t="s">
        <v>224</v>
      </c>
      <c r="D150" s="265"/>
      <c r="E150" s="182">
        <v>1.8800000000000001E-2</v>
      </c>
      <c r="F150" s="183"/>
      <c r="G150" s="184"/>
      <c r="M150" s="180" t="s">
        <v>224</v>
      </c>
      <c r="O150" s="170"/>
    </row>
    <row r="151" spans="1:104" x14ac:dyDescent="0.2">
      <c r="A151" s="178"/>
      <c r="B151" s="181"/>
      <c r="C151" s="266" t="s">
        <v>92</v>
      </c>
      <c r="D151" s="265"/>
      <c r="E151" s="205">
        <v>2.6000000000000002E-2</v>
      </c>
      <c r="F151" s="183"/>
      <c r="G151" s="184"/>
      <c r="M151" s="180" t="s">
        <v>92</v>
      </c>
      <c r="O151" s="170"/>
    </row>
    <row r="152" spans="1:104" x14ac:dyDescent="0.2">
      <c r="A152" s="178"/>
      <c r="B152" s="181"/>
      <c r="C152" s="264" t="s">
        <v>225</v>
      </c>
      <c r="D152" s="265"/>
      <c r="E152" s="182">
        <v>7.7000000000000002E-3</v>
      </c>
      <c r="F152" s="183"/>
      <c r="G152" s="184"/>
      <c r="M152" s="180" t="s">
        <v>225</v>
      </c>
      <c r="O152" s="170"/>
    </row>
    <row r="153" spans="1:104" x14ac:dyDescent="0.2">
      <c r="A153" s="178"/>
      <c r="B153" s="181"/>
      <c r="C153" s="264" t="s">
        <v>226</v>
      </c>
      <c r="D153" s="265"/>
      <c r="E153" s="182">
        <v>7.7000000000000002E-3</v>
      </c>
      <c r="F153" s="183"/>
      <c r="G153" s="184"/>
      <c r="M153" s="180" t="s">
        <v>226</v>
      </c>
      <c r="O153" s="170"/>
    </row>
    <row r="154" spans="1:104" ht="22.5" x14ac:dyDescent="0.2">
      <c r="A154" s="171">
        <v>39</v>
      </c>
      <c r="B154" s="172" t="s">
        <v>227</v>
      </c>
      <c r="C154" s="173" t="s">
        <v>228</v>
      </c>
      <c r="D154" s="174" t="s">
        <v>161</v>
      </c>
      <c r="E154" s="175">
        <v>8.72E-2</v>
      </c>
      <c r="F154" s="175">
        <v>0</v>
      </c>
      <c r="G154" s="176">
        <f>E154*F154</f>
        <v>0</v>
      </c>
      <c r="O154" s="170">
        <v>2</v>
      </c>
      <c r="AA154" s="146">
        <v>2</v>
      </c>
      <c r="AB154" s="146">
        <v>1</v>
      </c>
      <c r="AC154" s="146">
        <v>1</v>
      </c>
      <c r="AZ154" s="146">
        <v>1</v>
      </c>
      <c r="BA154" s="146">
        <f>IF(AZ154=1,G154,0)</f>
        <v>0</v>
      </c>
      <c r="BB154" s="146">
        <f>IF(AZ154=2,G154,0)</f>
        <v>0</v>
      </c>
      <c r="BC154" s="146">
        <f>IF(AZ154=3,G154,0)</f>
        <v>0</v>
      </c>
      <c r="BD154" s="146">
        <f>IF(AZ154=4,G154,0)</f>
        <v>0</v>
      </c>
      <c r="BE154" s="146">
        <f>IF(AZ154=5,G154,0)</f>
        <v>0</v>
      </c>
      <c r="CA154" s="177">
        <v>2</v>
      </c>
      <c r="CB154" s="177">
        <v>1</v>
      </c>
      <c r="CZ154" s="146">
        <v>1.0970899999999999</v>
      </c>
    </row>
    <row r="155" spans="1:104" ht="22.5" x14ac:dyDescent="0.2">
      <c r="A155" s="178"/>
      <c r="B155" s="179"/>
      <c r="C155" s="272" t="s">
        <v>229</v>
      </c>
      <c r="D155" s="273"/>
      <c r="E155" s="273"/>
      <c r="F155" s="273"/>
      <c r="G155" s="274"/>
      <c r="L155" s="180" t="s">
        <v>229</v>
      </c>
      <c r="O155" s="170">
        <v>3</v>
      </c>
    </row>
    <row r="156" spans="1:104" x14ac:dyDescent="0.2">
      <c r="A156" s="178"/>
      <c r="B156" s="181"/>
      <c r="C156" s="264" t="s">
        <v>230</v>
      </c>
      <c r="D156" s="265"/>
      <c r="E156" s="182">
        <v>2.4400000000000002E-2</v>
      </c>
      <c r="F156" s="183"/>
      <c r="G156" s="184"/>
      <c r="M156" s="180" t="s">
        <v>230</v>
      </c>
      <c r="O156" s="170"/>
    </row>
    <row r="157" spans="1:104" x14ac:dyDescent="0.2">
      <c r="A157" s="178"/>
      <c r="B157" s="181"/>
      <c r="C157" s="264" t="s">
        <v>231</v>
      </c>
      <c r="D157" s="265"/>
      <c r="E157" s="182">
        <v>4.53E-2</v>
      </c>
      <c r="F157" s="183"/>
      <c r="G157" s="184"/>
      <c r="M157" s="180" t="s">
        <v>231</v>
      </c>
      <c r="O157" s="170"/>
    </row>
    <row r="158" spans="1:104" x14ac:dyDescent="0.2">
      <c r="A158" s="178"/>
      <c r="B158" s="181"/>
      <c r="C158" s="264" t="s">
        <v>232</v>
      </c>
      <c r="D158" s="265"/>
      <c r="E158" s="182">
        <v>1.7500000000000002E-2</v>
      </c>
      <c r="F158" s="183"/>
      <c r="G158" s="184"/>
      <c r="M158" s="180" t="s">
        <v>232</v>
      </c>
      <c r="O158" s="170"/>
    </row>
    <row r="159" spans="1:104" x14ac:dyDescent="0.2">
      <c r="A159" s="171">
        <v>40</v>
      </c>
      <c r="B159" s="172" t="s">
        <v>233</v>
      </c>
      <c r="C159" s="173" t="s">
        <v>234</v>
      </c>
      <c r="D159" s="174" t="s">
        <v>235</v>
      </c>
      <c r="E159" s="175">
        <v>3</v>
      </c>
      <c r="F159" s="175">
        <v>0</v>
      </c>
      <c r="G159" s="176">
        <f>E159*F159</f>
        <v>0</v>
      </c>
      <c r="O159" s="170">
        <v>2</v>
      </c>
      <c r="AA159" s="146">
        <v>12</v>
      </c>
      <c r="AB159" s="146">
        <v>0</v>
      </c>
      <c r="AC159" s="146">
        <v>40</v>
      </c>
      <c r="AZ159" s="146">
        <v>1</v>
      </c>
      <c r="BA159" s="146">
        <f>IF(AZ159=1,G159,0)</f>
        <v>0</v>
      </c>
      <c r="BB159" s="146">
        <f>IF(AZ159=2,G159,0)</f>
        <v>0</v>
      </c>
      <c r="BC159" s="146">
        <f>IF(AZ159=3,G159,0)</f>
        <v>0</v>
      </c>
      <c r="BD159" s="146">
        <f>IF(AZ159=4,G159,0)</f>
        <v>0</v>
      </c>
      <c r="BE159" s="146">
        <f>IF(AZ159=5,G159,0)</f>
        <v>0</v>
      </c>
      <c r="CA159" s="177">
        <v>12</v>
      </c>
      <c r="CB159" s="177">
        <v>0</v>
      </c>
      <c r="CZ159" s="146">
        <v>0</v>
      </c>
    </row>
    <row r="160" spans="1:104" x14ac:dyDescent="0.2">
      <c r="A160" s="178"/>
      <c r="B160" s="181"/>
      <c r="C160" s="264" t="s">
        <v>236</v>
      </c>
      <c r="D160" s="265"/>
      <c r="E160" s="182">
        <v>3</v>
      </c>
      <c r="F160" s="183"/>
      <c r="G160" s="184"/>
      <c r="M160" s="180" t="s">
        <v>236</v>
      </c>
      <c r="O160" s="170"/>
    </row>
    <row r="161" spans="1:104" x14ac:dyDescent="0.2">
      <c r="A161" s="171">
        <v>41</v>
      </c>
      <c r="B161" s="172" t="s">
        <v>237</v>
      </c>
      <c r="C161" s="173" t="s">
        <v>238</v>
      </c>
      <c r="D161" s="174" t="s">
        <v>239</v>
      </c>
      <c r="E161" s="175">
        <v>1</v>
      </c>
      <c r="F161" s="175">
        <v>0</v>
      </c>
      <c r="G161" s="176">
        <f>E161*F161</f>
        <v>0</v>
      </c>
      <c r="O161" s="170">
        <v>2</v>
      </c>
      <c r="AA161" s="146">
        <v>12</v>
      </c>
      <c r="AB161" s="146">
        <v>0</v>
      </c>
      <c r="AC161" s="146">
        <v>48</v>
      </c>
      <c r="AZ161" s="146">
        <v>1</v>
      </c>
      <c r="BA161" s="146">
        <f>IF(AZ161=1,G161,0)</f>
        <v>0</v>
      </c>
      <c r="BB161" s="146">
        <f>IF(AZ161=2,G161,0)</f>
        <v>0</v>
      </c>
      <c r="BC161" s="146">
        <f>IF(AZ161=3,G161,0)</f>
        <v>0</v>
      </c>
      <c r="BD161" s="146">
        <f>IF(AZ161=4,G161,0)</f>
        <v>0</v>
      </c>
      <c r="BE161" s="146">
        <f>IF(AZ161=5,G161,0)</f>
        <v>0</v>
      </c>
      <c r="CA161" s="177">
        <v>12</v>
      </c>
      <c r="CB161" s="177">
        <v>0</v>
      </c>
      <c r="CZ161" s="146">
        <v>0</v>
      </c>
    </row>
    <row r="162" spans="1:104" x14ac:dyDescent="0.2">
      <c r="A162" s="178"/>
      <c r="B162" s="179"/>
      <c r="C162" s="272" t="s">
        <v>240</v>
      </c>
      <c r="D162" s="273"/>
      <c r="E162" s="273"/>
      <c r="F162" s="273"/>
      <c r="G162" s="274"/>
      <c r="L162" s="180" t="s">
        <v>240</v>
      </c>
      <c r="O162" s="170">
        <v>3</v>
      </c>
    </row>
    <row r="163" spans="1:104" x14ac:dyDescent="0.2">
      <c r="A163" s="178"/>
      <c r="B163" s="179"/>
      <c r="C163" s="272" t="s">
        <v>241</v>
      </c>
      <c r="D163" s="273"/>
      <c r="E163" s="273"/>
      <c r="F163" s="273"/>
      <c r="G163" s="274"/>
      <c r="L163" s="180" t="s">
        <v>241</v>
      </c>
      <c r="O163" s="170">
        <v>3</v>
      </c>
    </row>
    <row r="164" spans="1:104" x14ac:dyDescent="0.2">
      <c r="A164" s="178"/>
      <c r="B164" s="179"/>
      <c r="C164" s="272" t="s">
        <v>242</v>
      </c>
      <c r="D164" s="273"/>
      <c r="E164" s="273"/>
      <c r="F164" s="273"/>
      <c r="G164" s="274"/>
      <c r="L164" s="180" t="s">
        <v>242</v>
      </c>
      <c r="O164" s="170">
        <v>3</v>
      </c>
    </row>
    <row r="165" spans="1:104" x14ac:dyDescent="0.2">
      <c r="A165" s="178"/>
      <c r="B165" s="179"/>
      <c r="C165" s="272" t="s">
        <v>243</v>
      </c>
      <c r="D165" s="273"/>
      <c r="E165" s="273"/>
      <c r="F165" s="273"/>
      <c r="G165" s="274"/>
      <c r="L165" s="180" t="s">
        <v>243</v>
      </c>
      <c r="O165" s="170">
        <v>3</v>
      </c>
    </row>
    <row r="166" spans="1:104" x14ac:dyDescent="0.2">
      <c r="A166" s="178"/>
      <c r="B166" s="179"/>
      <c r="C166" s="272"/>
      <c r="D166" s="273"/>
      <c r="E166" s="273"/>
      <c r="F166" s="273"/>
      <c r="G166" s="274"/>
      <c r="L166" s="180"/>
      <c r="O166" s="170">
        <v>3</v>
      </c>
    </row>
    <row r="167" spans="1:104" x14ac:dyDescent="0.2">
      <c r="A167" s="178"/>
      <c r="B167" s="179"/>
      <c r="C167" s="272" t="s">
        <v>244</v>
      </c>
      <c r="D167" s="273"/>
      <c r="E167" s="273"/>
      <c r="F167" s="273"/>
      <c r="G167" s="274"/>
      <c r="L167" s="180" t="s">
        <v>244</v>
      </c>
      <c r="O167" s="170">
        <v>3</v>
      </c>
    </row>
    <row r="168" spans="1:104" x14ac:dyDescent="0.2">
      <c r="A168" s="178"/>
      <c r="B168" s="181"/>
      <c r="C168" s="264" t="s">
        <v>245</v>
      </c>
      <c r="D168" s="265"/>
      <c r="E168" s="182">
        <v>1</v>
      </c>
      <c r="F168" s="183"/>
      <c r="G168" s="184"/>
      <c r="M168" s="180" t="s">
        <v>245</v>
      </c>
      <c r="O168" s="170"/>
    </row>
    <row r="169" spans="1:104" x14ac:dyDescent="0.2">
      <c r="A169" s="185"/>
      <c r="B169" s="186" t="s">
        <v>73</v>
      </c>
      <c r="C169" s="187" t="str">
        <f>CONCATENATE(B124," ",C124)</f>
        <v>3 Svislé a kompletní konstrukce</v>
      </c>
      <c r="D169" s="188"/>
      <c r="E169" s="189"/>
      <c r="F169" s="190"/>
      <c r="G169" s="191">
        <f>SUM(G124:G168)</f>
        <v>0</v>
      </c>
      <c r="O169" s="170">
        <v>4</v>
      </c>
      <c r="BA169" s="192">
        <f>SUM(BA124:BA168)</f>
        <v>0</v>
      </c>
      <c r="BB169" s="192">
        <f>SUM(BB124:BB168)</f>
        <v>0</v>
      </c>
      <c r="BC169" s="192">
        <f>SUM(BC124:BC168)</f>
        <v>0</v>
      </c>
      <c r="BD169" s="192">
        <f>SUM(BD124:BD168)</f>
        <v>0</v>
      </c>
      <c r="BE169" s="192">
        <f>SUM(BE124:BE168)</f>
        <v>0</v>
      </c>
    </row>
    <row r="170" spans="1:104" x14ac:dyDescent="0.2">
      <c r="A170" s="163" t="s">
        <v>70</v>
      </c>
      <c r="B170" s="164" t="s">
        <v>246</v>
      </c>
      <c r="C170" s="165" t="s">
        <v>247</v>
      </c>
      <c r="D170" s="166"/>
      <c r="E170" s="167"/>
      <c r="F170" s="167"/>
      <c r="G170" s="168"/>
      <c r="H170" s="169"/>
      <c r="I170" s="169"/>
      <c r="O170" s="170">
        <v>1</v>
      </c>
    </row>
    <row r="171" spans="1:104" ht="22.5" x14ac:dyDescent="0.2">
      <c r="A171" s="171">
        <v>42</v>
      </c>
      <c r="B171" s="172" t="s">
        <v>248</v>
      </c>
      <c r="C171" s="173" t="s">
        <v>249</v>
      </c>
      <c r="D171" s="174" t="s">
        <v>235</v>
      </c>
      <c r="E171" s="175">
        <v>1</v>
      </c>
      <c r="F171" s="175">
        <v>0</v>
      </c>
      <c r="G171" s="176">
        <f>E171*F171</f>
        <v>0</v>
      </c>
      <c r="O171" s="170">
        <v>2</v>
      </c>
      <c r="AA171" s="146">
        <v>12</v>
      </c>
      <c r="AB171" s="146">
        <v>0</v>
      </c>
      <c r="AC171" s="146">
        <v>23</v>
      </c>
      <c r="AZ171" s="146">
        <v>1</v>
      </c>
      <c r="BA171" s="146">
        <f>IF(AZ171=1,G171,0)</f>
        <v>0</v>
      </c>
      <c r="BB171" s="146">
        <f>IF(AZ171=2,G171,0)</f>
        <v>0</v>
      </c>
      <c r="BC171" s="146">
        <f>IF(AZ171=3,G171,0)</f>
        <v>0</v>
      </c>
      <c r="BD171" s="146">
        <f>IF(AZ171=4,G171,0)</f>
        <v>0</v>
      </c>
      <c r="BE171" s="146">
        <f>IF(AZ171=5,G171,0)</f>
        <v>0</v>
      </c>
      <c r="CA171" s="177">
        <v>12</v>
      </c>
      <c r="CB171" s="177">
        <v>0</v>
      </c>
      <c r="CZ171" s="146">
        <v>0</v>
      </c>
    </row>
    <row r="172" spans="1:104" x14ac:dyDescent="0.2">
      <c r="A172" s="178"/>
      <c r="B172" s="179"/>
      <c r="C172" s="272" t="s">
        <v>250</v>
      </c>
      <c r="D172" s="273"/>
      <c r="E172" s="273"/>
      <c r="F172" s="273"/>
      <c r="G172" s="274"/>
      <c r="L172" s="180" t="s">
        <v>250</v>
      </c>
      <c r="O172" s="170">
        <v>3</v>
      </c>
    </row>
    <row r="173" spans="1:104" x14ac:dyDescent="0.2">
      <c r="A173" s="178"/>
      <c r="B173" s="179"/>
      <c r="C173" s="272" t="s">
        <v>251</v>
      </c>
      <c r="D173" s="273"/>
      <c r="E173" s="273"/>
      <c r="F173" s="273"/>
      <c r="G173" s="274"/>
      <c r="L173" s="180" t="s">
        <v>251</v>
      </c>
      <c r="O173" s="170">
        <v>3</v>
      </c>
    </row>
    <row r="174" spans="1:104" x14ac:dyDescent="0.2">
      <c r="A174" s="178"/>
      <c r="B174" s="179"/>
      <c r="C174" s="272" t="s">
        <v>252</v>
      </c>
      <c r="D174" s="273"/>
      <c r="E174" s="273"/>
      <c r="F174" s="273"/>
      <c r="G174" s="274"/>
      <c r="L174" s="180" t="s">
        <v>252</v>
      </c>
      <c r="O174" s="170">
        <v>3</v>
      </c>
    </row>
    <row r="175" spans="1:104" x14ac:dyDescent="0.2">
      <c r="A175" s="178"/>
      <c r="B175" s="179"/>
      <c r="C175" s="272" t="s">
        <v>253</v>
      </c>
      <c r="D175" s="273"/>
      <c r="E175" s="273"/>
      <c r="F175" s="273"/>
      <c r="G175" s="274"/>
      <c r="L175" s="180" t="s">
        <v>253</v>
      </c>
      <c r="O175" s="170">
        <v>3</v>
      </c>
    </row>
    <row r="176" spans="1:104" x14ac:dyDescent="0.2">
      <c r="A176" s="178"/>
      <c r="B176" s="179"/>
      <c r="C176" s="272" t="s">
        <v>254</v>
      </c>
      <c r="D176" s="273"/>
      <c r="E176" s="273"/>
      <c r="F176" s="273"/>
      <c r="G176" s="274"/>
      <c r="L176" s="180" t="s">
        <v>254</v>
      </c>
      <c r="O176" s="170">
        <v>3</v>
      </c>
    </row>
    <row r="177" spans="1:104" x14ac:dyDescent="0.2">
      <c r="A177" s="178"/>
      <c r="B177" s="179"/>
      <c r="C177" s="272" t="s">
        <v>255</v>
      </c>
      <c r="D177" s="273"/>
      <c r="E177" s="273"/>
      <c r="F177" s="273"/>
      <c r="G177" s="274"/>
      <c r="L177" s="180" t="s">
        <v>255</v>
      </c>
      <c r="O177" s="170">
        <v>3</v>
      </c>
    </row>
    <row r="178" spans="1:104" x14ac:dyDescent="0.2">
      <c r="A178" s="178"/>
      <c r="B178" s="179"/>
      <c r="C178" s="272" t="s">
        <v>256</v>
      </c>
      <c r="D178" s="273"/>
      <c r="E178" s="273"/>
      <c r="F178" s="273"/>
      <c r="G178" s="274"/>
      <c r="L178" s="180" t="s">
        <v>256</v>
      </c>
      <c r="O178" s="170">
        <v>3</v>
      </c>
    </row>
    <row r="179" spans="1:104" x14ac:dyDescent="0.2">
      <c r="A179" s="178"/>
      <c r="B179" s="179"/>
      <c r="C179" s="272" t="s">
        <v>257</v>
      </c>
      <c r="D179" s="273"/>
      <c r="E179" s="273"/>
      <c r="F179" s="273"/>
      <c r="G179" s="274"/>
      <c r="L179" s="180" t="s">
        <v>257</v>
      </c>
      <c r="O179" s="170">
        <v>3</v>
      </c>
    </row>
    <row r="180" spans="1:104" x14ac:dyDescent="0.2">
      <c r="A180" s="178"/>
      <c r="B180" s="179"/>
      <c r="C180" s="272" t="s">
        <v>258</v>
      </c>
      <c r="D180" s="273"/>
      <c r="E180" s="273"/>
      <c r="F180" s="273"/>
      <c r="G180" s="274"/>
      <c r="L180" s="180" t="s">
        <v>258</v>
      </c>
      <c r="O180" s="170">
        <v>3</v>
      </c>
    </row>
    <row r="181" spans="1:104" x14ac:dyDescent="0.2">
      <c r="A181" s="185"/>
      <c r="B181" s="186" t="s">
        <v>73</v>
      </c>
      <c r="C181" s="187" t="str">
        <f>CONCATENATE(B170," ",C170)</f>
        <v>38 Kompletní konstrukce</v>
      </c>
      <c r="D181" s="188"/>
      <c r="E181" s="189"/>
      <c r="F181" s="190"/>
      <c r="G181" s="191">
        <f>SUM(G170:G180)</f>
        <v>0</v>
      </c>
      <c r="O181" s="170">
        <v>4</v>
      </c>
      <c r="BA181" s="192">
        <f>SUM(BA170:BA180)</f>
        <v>0</v>
      </c>
      <c r="BB181" s="192">
        <f>SUM(BB170:BB180)</f>
        <v>0</v>
      </c>
      <c r="BC181" s="192">
        <f>SUM(BC170:BC180)</f>
        <v>0</v>
      </c>
      <c r="BD181" s="192">
        <f>SUM(BD170:BD180)</f>
        <v>0</v>
      </c>
      <c r="BE181" s="192">
        <f>SUM(BE170:BE180)</f>
        <v>0</v>
      </c>
    </row>
    <row r="182" spans="1:104" x14ac:dyDescent="0.2">
      <c r="A182" s="163" t="s">
        <v>70</v>
      </c>
      <c r="B182" s="164" t="s">
        <v>259</v>
      </c>
      <c r="C182" s="165" t="s">
        <v>260</v>
      </c>
      <c r="D182" s="166"/>
      <c r="E182" s="167"/>
      <c r="F182" s="167"/>
      <c r="G182" s="168"/>
      <c r="H182" s="169"/>
      <c r="I182" s="169"/>
      <c r="O182" s="170">
        <v>1</v>
      </c>
    </row>
    <row r="183" spans="1:104" x14ac:dyDescent="0.2">
      <c r="A183" s="171">
        <v>43</v>
      </c>
      <c r="B183" s="172" t="s">
        <v>261</v>
      </c>
      <c r="C183" s="173" t="s">
        <v>262</v>
      </c>
      <c r="D183" s="174" t="s">
        <v>95</v>
      </c>
      <c r="E183" s="175">
        <v>2.9</v>
      </c>
      <c r="F183" s="175">
        <v>0</v>
      </c>
      <c r="G183" s="176">
        <f>E183*F183</f>
        <v>0</v>
      </c>
      <c r="O183" s="170">
        <v>2</v>
      </c>
      <c r="AA183" s="146">
        <v>1</v>
      </c>
      <c r="AB183" s="146">
        <v>1</v>
      </c>
      <c r="AC183" s="146">
        <v>1</v>
      </c>
      <c r="AZ183" s="146">
        <v>1</v>
      </c>
      <c r="BA183" s="146">
        <f>IF(AZ183=1,G183,0)</f>
        <v>0</v>
      </c>
      <c r="BB183" s="146">
        <f>IF(AZ183=2,G183,0)</f>
        <v>0</v>
      </c>
      <c r="BC183" s="146">
        <f>IF(AZ183=3,G183,0)</f>
        <v>0</v>
      </c>
      <c r="BD183" s="146">
        <f>IF(AZ183=4,G183,0)</f>
        <v>0</v>
      </c>
      <c r="BE183" s="146">
        <f>IF(AZ183=5,G183,0)</f>
        <v>0</v>
      </c>
      <c r="CA183" s="177">
        <v>1</v>
      </c>
      <c r="CB183" s="177">
        <v>1</v>
      </c>
      <c r="CZ183" s="146">
        <v>1.7034</v>
      </c>
    </row>
    <row r="184" spans="1:104" x14ac:dyDescent="0.2">
      <c r="A184" s="178"/>
      <c r="B184" s="181"/>
      <c r="C184" s="264" t="s">
        <v>263</v>
      </c>
      <c r="D184" s="265"/>
      <c r="E184" s="182">
        <v>0.8</v>
      </c>
      <c r="F184" s="183"/>
      <c r="G184" s="184"/>
      <c r="M184" s="180" t="s">
        <v>263</v>
      </c>
      <c r="O184" s="170"/>
    </row>
    <row r="185" spans="1:104" x14ac:dyDescent="0.2">
      <c r="A185" s="178"/>
      <c r="B185" s="181"/>
      <c r="C185" s="264" t="s">
        <v>264</v>
      </c>
      <c r="D185" s="265"/>
      <c r="E185" s="182">
        <v>2.1</v>
      </c>
      <c r="F185" s="183"/>
      <c r="G185" s="184"/>
      <c r="M185" s="180" t="s">
        <v>264</v>
      </c>
      <c r="O185" s="170"/>
    </row>
    <row r="186" spans="1:104" ht="22.5" x14ac:dyDescent="0.2">
      <c r="A186" s="171">
        <v>44</v>
      </c>
      <c r="B186" s="172" t="s">
        <v>265</v>
      </c>
      <c r="C186" s="173" t="s">
        <v>266</v>
      </c>
      <c r="D186" s="174" t="s">
        <v>82</v>
      </c>
      <c r="E186" s="175">
        <v>5.64</v>
      </c>
      <c r="F186" s="175">
        <v>0</v>
      </c>
      <c r="G186" s="176">
        <f>E186*F186</f>
        <v>0</v>
      </c>
      <c r="O186" s="170">
        <v>2</v>
      </c>
      <c r="AA186" s="146">
        <v>2</v>
      </c>
      <c r="AB186" s="146">
        <v>1</v>
      </c>
      <c r="AC186" s="146">
        <v>1</v>
      </c>
      <c r="AZ186" s="146">
        <v>1</v>
      </c>
      <c r="BA186" s="146">
        <f>IF(AZ186=1,G186,0)</f>
        <v>0</v>
      </c>
      <c r="BB186" s="146">
        <f>IF(AZ186=2,G186,0)</f>
        <v>0</v>
      </c>
      <c r="BC186" s="146">
        <f>IF(AZ186=3,G186,0)</f>
        <v>0</v>
      </c>
      <c r="BD186" s="146">
        <f>IF(AZ186=4,G186,0)</f>
        <v>0</v>
      </c>
      <c r="BE186" s="146">
        <f>IF(AZ186=5,G186,0)</f>
        <v>0</v>
      </c>
      <c r="CA186" s="177">
        <v>2</v>
      </c>
      <c r="CB186" s="177">
        <v>1</v>
      </c>
      <c r="CZ186" s="146">
        <v>0.95</v>
      </c>
    </row>
    <row r="187" spans="1:104" x14ac:dyDescent="0.2">
      <c r="A187" s="178"/>
      <c r="B187" s="181"/>
      <c r="C187" s="264" t="s">
        <v>267</v>
      </c>
      <c r="D187" s="265"/>
      <c r="E187" s="182">
        <v>5.64</v>
      </c>
      <c r="F187" s="183"/>
      <c r="G187" s="184"/>
      <c r="M187" s="180" t="s">
        <v>267</v>
      </c>
      <c r="O187" s="170"/>
    </row>
    <row r="188" spans="1:104" x14ac:dyDescent="0.2">
      <c r="A188" s="185"/>
      <c r="B188" s="186" t="s">
        <v>73</v>
      </c>
      <c r="C188" s="187" t="str">
        <f>CONCATENATE(B182," ",C182)</f>
        <v>4 Vodorovné konstrukce</v>
      </c>
      <c r="D188" s="188"/>
      <c r="E188" s="189"/>
      <c r="F188" s="190"/>
      <c r="G188" s="191">
        <f>SUM(G182:G187)</f>
        <v>0</v>
      </c>
      <c r="O188" s="170">
        <v>4</v>
      </c>
      <c r="BA188" s="192">
        <f>SUM(BA182:BA187)</f>
        <v>0</v>
      </c>
      <c r="BB188" s="192">
        <f>SUM(BB182:BB187)</f>
        <v>0</v>
      </c>
      <c r="BC188" s="192">
        <f>SUM(BC182:BC187)</f>
        <v>0</v>
      </c>
      <c r="BD188" s="192">
        <f>SUM(BD182:BD187)</f>
        <v>0</v>
      </c>
      <c r="BE188" s="192">
        <f>SUM(BE182:BE187)</f>
        <v>0</v>
      </c>
    </row>
    <row r="189" spans="1:104" x14ac:dyDescent="0.2">
      <c r="A189" s="163" t="s">
        <v>70</v>
      </c>
      <c r="B189" s="164" t="s">
        <v>268</v>
      </c>
      <c r="C189" s="165" t="s">
        <v>269</v>
      </c>
      <c r="D189" s="166"/>
      <c r="E189" s="167"/>
      <c r="F189" s="167"/>
      <c r="G189" s="168"/>
      <c r="H189" s="169"/>
      <c r="I189" s="169"/>
      <c r="O189" s="170">
        <v>1</v>
      </c>
    </row>
    <row r="190" spans="1:104" x14ac:dyDescent="0.2">
      <c r="A190" s="171">
        <v>45</v>
      </c>
      <c r="B190" s="172" t="s">
        <v>270</v>
      </c>
      <c r="C190" s="173" t="s">
        <v>271</v>
      </c>
      <c r="D190" s="174" t="s">
        <v>82</v>
      </c>
      <c r="E190" s="175">
        <v>246.67</v>
      </c>
      <c r="F190" s="175">
        <v>0</v>
      </c>
      <c r="G190" s="176">
        <f>E190*F190</f>
        <v>0</v>
      </c>
      <c r="O190" s="170">
        <v>2</v>
      </c>
      <c r="AA190" s="146">
        <v>1</v>
      </c>
      <c r="AB190" s="146">
        <v>1</v>
      </c>
      <c r="AC190" s="146">
        <v>1</v>
      </c>
      <c r="AZ190" s="146">
        <v>1</v>
      </c>
      <c r="BA190" s="146">
        <f>IF(AZ190=1,G190,0)</f>
        <v>0</v>
      </c>
      <c r="BB190" s="146">
        <f>IF(AZ190=2,G190,0)</f>
        <v>0</v>
      </c>
      <c r="BC190" s="146">
        <f>IF(AZ190=3,G190,0)</f>
        <v>0</v>
      </c>
      <c r="BD190" s="146">
        <f>IF(AZ190=4,G190,0)</f>
        <v>0</v>
      </c>
      <c r="BE190" s="146">
        <f>IF(AZ190=5,G190,0)</f>
        <v>0</v>
      </c>
      <c r="CA190" s="177">
        <v>1</v>
      </c>
      <c r="CB190" s="177">
        <v>1</v>
      </c>
      <c r="CZ190" s="146">
        <v>0.55125000000000002</v>
      </c>
    </row>
    <row r="191" spans="1:104" x14ac:dyDescent="0.2">
      <c r="A191" s="178"/>
      <c r="B191" s="181"/>
      <c r="C191" s="264" t="s">
        <v>272</v>
      </c>
      <c r="D191" s="265"/>
      <c r="E191" s="182">
        <v>116.64</v>
      </c>
      <c r="F191" s="183"/>
      <c r="G191" s="184"/>
      <c r="M191" s="180" t="s">
        <v>272</v>
      </c>
      <c r="O191" s="170"/>
    </row>
    <row r="192" spans="1:104" x14ac:dyDescent="0.2">
      <c r="A192" s="178"/>
      <c r="B192" s="181"/>
      <c r="C192" s="264" t="s">
        <v>273</v>
      </c>
      <c r="D192" s="265"/>
      <c r="E192" s="182">
        <v>101.03</v>
      </c>
      <c r="F192" s="183"/>
      <c r="G192" s="184"/>
      <c r="M192" s="180" t="s">
        <v>273</v>
      </c>
      <c r="O192" s="170"/>
    </row>
    <row r="193" spans="1:104" x14ac:dyDescent="0.2">
      <c r="A193" s="178"/>
      <c r="B193" s="181"/>
      <c r="C193" s="264" t="s">
        <v>274</v>
      </c>
      <c r="D193" s="265"/>
      <c r="E193" s="182">
        <v>8</v>
      </c>
      <c r="F193" s="183"/>
      <c r="G193" s="184"/>
      <c r="M193" s="180" t="s">
        <v>274</v>
      </c>
      <c r="O193" s="170"/>
    </row>
    <row r="194" spans="1:104" x14ac:dyDescent="0.2">
      <c r="A194" s="178"/>
      <c r="B194" s="181"/>
      <c r="C194" s="264" t="s">
        <v>275</v>
      </c>
      <c r="D194" s="265"/>
      <c r="E194" s="182">
        <v>21</v>
      </c>
      <c r="F194" s="183"/>
      <c r="G194" s="184"/>
      <c r="M194" s="180" t="s">
        <v>275</v>
      </c>
      <c r="O194" s="170"/>
    </row>
    <row r="195" spans="1:104" x14ac:dyDescent="0.2">
      <c r="A195" s="171">
        <v>46</v>
      </c>
      <c r="B195" s="172" t="s">
        <v>276</v>
      </c>
      <c r="C195" s="173" t="s">
        <v>277</v>
      </c>
      <c r="D195" s="174" t="s">
        <v>82</v>
      </c>
      <c r="E195" s="175">
        <v>63.32</v>
      </c>
      <c r="F195" s="175">
        <v>0</v>
      </c>
      <c r="G195" s="176">
        <f>E195*F195</f>
        <v>0</v>
      </c>
      <c r="O195" s="170">
        <v>2</v>
      </c>
      <c r="AA195" s="146">
        <v>1</v>
      </c>
      <c r="AB195" s="146">
        <v>1</v>
      </c>
      <c r="AC195" s="146">
        <v>1</v>
      </c>
      <c r="AZ195" s="146">
        <v>1</v>
      </c>
      <c r="BA195" s="146">
        <f>IF(AZ195=1,G195,0)</f>
        <v>0</v>
      </c>
      <c r="BB195" s="146">
        <f>IF(AZ195=2,G195,0)</f>
        <v>0</v>
      </c>
      <c r="BC195" s="146">
        <f>IF(AZ195=3,G195,0)</f>
        <v>0</v>
      </c>
      <c r="BD195" s="146">
        <f>IF(AZ195=4,G195,0)</f>
        <v>0</v>
      </c>
      <c r="BE195" s="146">
        <f>IF(AZ195=5,G195,0)</f>
        <v>0</v>
      </c>
      <c r="CA195" s="177">
        <v>1</v>
      </c>
      <c r="CB195" s="177">
        <v>1</v>
      </c>
      <c r="CZ195" s="146">
        <v>0.11</v>
      </c>
    </row>
    <row r="196" spans="1:104" x14ac:dyDescent="0.2">
      <c r="A196" s="178"/>
      <c r="B196" s="181"/>
      <c r="C196" s="264" t="s">
        <v>278</v>
      </c>
      <c r="D196" s="265"/>
      <c r="E196" s="182">
        <v>58.32</v>
      </c>
      <c r="F196" s="183"/>
      <c r="G196" s="184"/>
      <c r="M196" s="180" t="s">
        <v>278</v>
      </c>
      <c r="O196" s="170"/>
    </row>
    <row r="197" spans="1:104" x14ac:dyDescent="0.2">
      <c r="A197" s="178"/>
      <c r="B197" s="181"/>
      <c r="C197" s="264" t="s">
        <v>89</v>
      </c>
      <c r="D197" s="265"/>
      <c r="E197" s="182">
        <v>5</v>
      </c>
      <c r="F197" s="183"/>
      <c r="G197" s="184"/>
      <c r="M197" s="180" t="s">
        <v>89</v>
      </c>
      <c r="O197" s="170"/>
    </row>
    <row r="198" spans="1:104" x14ac:dyDescent="0.2">
      <c r="A198" s="171">
        <v>47</v>
      </c>
      <c r="B198" s="172" t="s">
        <v>279</v>
      </c>
      <c r="C198" s="173" t="s">
        <v>280</v>
      </c>
      <c r="D198" s="174" t="s">
        <v>281</v>
      </c>
      <c r="E198" s="175">
        <v>50</v>
      </c>
      <c r="F198" s="175">
        <v>0</v>
      </c>
      <c r="G198" s="176">
        <f>E198*F198</f>
        <v>0</v>
      </c>
      <c r="O198" s="170">
        <v>2</v>
      </c>
      <c r="AA198" s="146">
        <v>1</v>
      </c>
      <c r="AB198" s="146">
        <v>1</v>
      </c>
      <c r="AC198" s="146">
        <v>1</v>
      </c>
      <c r="AZ198" s="146">
        <v>1</v>
      </c>
      <c r="BA198" s="146">
        <f>IF(AZ198=1,G198,0)</f>
        <v>0</v>
      </c>
      <c r="BB198" s="146">
        <f>IF(AZ198=2,G198,0)</f>
        <v>0</v>
      </c>
      <c r="BC198" s="146">
        <f>IF(AZ198=3,G198,0)</f>
        <v>0</v>
      </c>
      <c r="BD198" s="146">
        <f>IF(AZ198=4,G198,0)</f>
        <v>0</v>
      </c>
      <c r="BE198" s="146">
        <f>IF(AZ198=5,G198,0)</f>
        <v>0</v>
      </c>
      <c r="CA198" s="177">
        <v>1</v>
      </c>
      <c r="CB198" s="177">
        <v>1</v>
      </c>
      <c r="CZ198" s="146">
        <v>3.3E-4</v>
      </c>
    </row>
    <row r="199" spans="1:104" ht="22.5" x14ac:dyDescent="0.2">
      <c r="A199" s="171">
        <v>48</v>
      </c>
      <c r="B199" s="172" t="s">
        <v>282</v>
      </c>
      <c r="C199" s="173" t="s">
        <v>283</v>
      </c>
      <c r="D199" s="174" t="s">
        <v>82</v>
      </c>
      <c r="E199" s="175">
        <v>60.015000000000001</v>
      </c>
      <c r="F199" s="175">
        <v>0</v>
      </c>
      <c r="G199" s="176">
        <f>E199*F199</f>
        <v>0</v>
      </c>
      <c r="O199" s="170">
        <v>2</v>
      </c>
      <c r="AA199" s="146">
        <v>1</v>
      </c>
      <c r="AB199" s="146">
        <v>1</v>
      </c>
      <c r="AC199" s="146">
        <v>1</v>
      </c>
      <c r="AZ199" s="146">
        <v>1</v>
      </c>
      <c r="BA199" s="146">
        <f>IF(AZ199=1,G199,0)</f>
        <v>0</v>
      </c>
      <c r="BB199" s="146">
        <f>IF(AZ199=2,G199,0)</f>
        <v>0</v>
      </c>
      <c r="BC199" s="146">
        <f>IF(AZ199=3,G199,0)</f>
        <v>0</v>
      </c>
      <c r="BD199" s="146">
        <f>IF(AZ199=4,G199,0)</f>
        <v>0</v>
      </c>
      <c r="BE199" s="146">
        <f>IF(AZ199=5,G199,0)</f>
        <v>0</v>
      </c>
      <c r="CA199" s="177">
        <v>1</v>
      </c>
      <c r="CB199" s="177">
        <v>1</v>
      </c>
      <c r="CZ199" s="146">
        <v>7.1999999999999995E-2</v>
      </c>
    </row>
    <row r="200" spans="1:104" x14ac:dyDescent="0.2">
      <c r="A200" s="178"/>
      <c r="B200" s="181"/>
      <c r="C200" s="264" t="s">
        <v>284</v>
      </c>
      <c r="D200" s="265"/>
      <c r="E200" s="182">
        <v>52</v>
      </c>
      <c r="F200" s="183"/>
      <c r="G200" s="184"/>
      <c r="M200" s="180" t="s">
        <v>284</v>
      </c>
      <c r="O200" s="170"/>
    </row>
    <row r="201" spans="1:104" x14ac:dyDescent="0.2">
      <c r="A201" s="178"/>
      <c r="B201" s="181"/>
      <c r="C201" s="264" t="s">
        <v>285</v>
      </c>
      <c r="D201" s="265"/>
      <c r="E201" s="182">
        <v>-0.64</v>
      </c>
      <c r="F201" s="183"/>
      <c r="G201" s="184"/>
      <c r="M201" s="180" t="s">
        <v>285</v>
      </c>
      <c r="O201" s="170"/>
    </row>
    <row r="202" spans="1:104" x14ac:dyDescent="0.2">
      <c r="A202" s="178"/>
      <c r="B202" s="181"/>
      <c r="C202" s="264" t="s">
        <v>286</v>
      </c>
      <c r="D202" s="265"/>
      <c r="E202" s="182">
        <v>-0.84499999999999997</v>
      </c>
      <c r="F202" s="183"/>
      <c r="G202" s="184"/>
      <c r="M202" s="180" t="s">
        <v>286</v>
      </c>
      <c r="O202" s="170"/>
    </row>
    <row r="203" spans="1:104" x14ac:dyDescent="0.2">
      <c r="A203" s="178"/>
      <c r="B203" s="181"/>
      <c r="C203" s="264" t="s">
        <v>84</v>
      </c>
      <c r="D203" s="265"/>
      <c r="E203" s="182">
        <v>4</v>
      </c>
      <c r="F203" s="183"/>
      <c r="G203" s="184"/>
      <c r="M203" s="180" t="s">
        <v>84</v>
      </c>
      <c r="O203" s="170"/>
    </row>
    <row r="204" spans="1:104" x14ac:dyDescent="0.2">
      <c r="A204" s="178"/>
      <c r="B204" s="181"/>
      <c r="C204" s="264" t="s">
        <v>287</v>
      </c>
      <c r="D204" s="265"/>
      <c r="E204" s="182">
        <v>5.5</v>
      </c>
      <c r="F204" s="183"/>
      <c r="G204" s="184"/>
      <c r="M204" s="180" t="s">
        <v>287</v>
      </c>
      <c r="O204" s="170"/>
    </row>
    <row r="205" spans="1:104" x14ac:dyDescent="0.2">
      <c r="A205" s="185"/>
      <c r="B205" s="186" t="s">
        <v>73</v>
      </c>
      <c r="C205" s="187" t="str">
        <f>CONCATENATE(B189," ",C189)</f>
        <v>5 Komunikace</v>
      </c>
      <c r="D205" s="188"/>
      <c r="E205" s="189"/>
      <c r="F205" s="190"/>
      <c r="G205" s="191">
        <f>SUM(G189:G204)</f>
        <v>0</v>
      </c>
      <c r="O205" s="170">
        <v>4</v>
      </c>
      <c r="BA205" s="192">
        <f>SUM(BA189:BA204)</f>
        <v>0</v>
      </c>
      <c r="BB205" s="192">
        <f>SUM(BB189:BB204)</f>
        <v>0</v>
      </c>
      <c r="BC205" s="192">
        <f>SUM(BC189:BC204)</f>
        <v>0</v>
      </c>
      <c r="BD205" s="192">
        <f>SUM(BD189:BD204)</f>
        <v>0</v>
      </c>
      <c r="BE205" s="192">
        <f>SUM(BE189:BE204)</f>
        <v>0</v>
      </c>
    </row>
    <row r="206" spans="1:104" x14ac:dyDescent="0.2">
      <c r="A206" s="163" t="s">
        <v>70</v>
      </c>
      <c r="B206" s="164" t="s">
        <v>288</v>
      </c>
      <c r="C206" s="165" t="s">
        <v>289</v>
      </c>
      <c r="D206" s="166"/>
      <c r="E206" s="167"/>
      <c r="F206" s="167"/>
      <c r="G206" s="168"/>
      <c r="H206" s="169"/>
      <c r="I206" s="169"/>
      <c r="O206" s="170">
        <v>1</v>
      </c>
    </row>
    <row r="207" spans="1:104" x14ac:dyDescent="0.2">
      <c r="A207" s="171">
        <v>49</v>
      </c>
      <c r="B207" s="172" t="s">
        <v>290</v>
      </c>
      <c r="C207" s="173" t="s">
        <v>291</v>
      </c>
      <c r="D207" s="174" t="s">
        <v>239</v>
      </c>
      <c r="E207" s="175">
        <v>2</v>
      </c>
      <c r="F207" s="175">
        <v>0</v>
      </c>
      <c r="G207" s="176">
        <f>E207*F207</f>
        <v>0</v>
      </c>
      <c r="O207" s="170">
        <v>2</v>
      </c>
      <c r="AA207" s="146">
        <v>12</v>
      </c>
      <c r="AB207" s="146">
        <v>0</v>
      </c>
      <c r="AC207" s="146">
        <v>32</v>
      </c>
      <c r="AZ207" s="146">
        <v>1</v>
      </c>
      <c r="BA207" s="146">
        <f>IF(AZ207=1,G207,0)</f>
        <v>0</v>
      </c>
      <c r="BB207" s="146">
        <f>IF(AZ207=2,G207,0)</f>
        <v>0</v>
      </c>
      <c r="BC207" s="146">
        <f>IF(AZ207=3,G207,0)</f>
        <v>0</v>
      </c>
      <c r="BD207" s="146">
        <f>IF(AZ207=4,G207,0)</f>
        <v>0</v>
      </c>
      <c r="BE207" s="146">
        <f>IF(AZ207=5,G207,0)</f>
        <v>0</v>
      </c>
      <c r="CA207" s="177">
        <v>12</v>
      </c>
      <c r="CB207" s="177">
        <v>0</v>
      </c>
      <c r="CZ207" s="146">
        <v>0</v>
      </c>
    </row>
    <row r="208" spans="1:104" x14ac:dyDescent="0.2">
      <c r="A208" s="178"/>
      <c r="B208" s="179"/>
      <c r="C208" s="272" t="s">
        <v>292</v>
      </c>
      <c r="D208" s="273"/>
      <c r="E208" s="273"/>
      <c r="F208" s="273"/>
      <c r="G208" s="274"/>
      <c r="L208" s="180" t="s">
        <v>292</v>
      </c>
      <c r="O208" s="170">
        <v>3</v>
      </c>
    </row>
    <row r="209" spans="1:104" x14ac:dyDescent="0.2">
      <c r="A209" s="178"/>
      <c r="B209" s="179"/>
      <c r="C209" s="272"/>
      <c r="D209" s="273"/>
      <c r="E209" s="273"/>
      <c r="F209" s="273"/>
      <c r="G209" s="274"/>
      <c r="L209" s="180"/>
      <c r="O209" s="170">
        <v>3</v>
      </c>
    </row>
    <row r="210" spans="1:104" x14ac:dyDescent="0.2">
      <c r="A210" s="178"/>
      <c r="B210" s="179"/>
      <c r="C210" s="272" t="s">
        <v>293</v>
      </c>
      <c r="D210" s="273"/>
      <c r="E210" s="273"/>
      <c r="F210" s="273"/>
      <c r="G210" s="274"/>
      <c r="L210" s="180" t="s">
        <v>293</v>
      </c>
      <c r="O210" s="170">
        <v>3</v>
      </c>
    </row>
    <row r="211" spans="1:104" x14ac:dyDescent="0.2">
      <c r="A211" s="178"/>
      <c r="B211" s="179"/>
      <c r="C211" s="272" t="s">
        <v>294</v>
      </c>
      <c r="D211" s="273"/>
      <c r="E211" s="273"/>
      <c r="F211" s="273"/>
      <c r="G211" s="274"/>
      <c r="L211" s="180" t="s">
        <v>294</v>
      </c>
      <c r="O211" s="170">
        <v>3</v>
      </c>
    </row>
    <row r="212" spans="1:104" x14ac:dyDescent="0.2">
      <c r="A212" s="178"/>
      <c r="B212" s="181"/>
      <c r="C212" s="264" t="s">
        <v>295</v>
      </c>
      <c r="D212" s="265"/>
      <c r="E212" s="182">
        <v>2</v>
      </c>
      <c r="F212" s="183"/>
      <c r="G212" s="184"/>
      <c r="M212" s="180" t="s">
        <v>295</v>
      </c>
      <c r="O212" s="170"/>
    </row>
    <row r="213" spans="1:104" x14ac:dyDescent="0.2">
      <c r="A213" s="185"/>
      <c r="B213" s="186" t="s">
        <v>73</v>
      </c>
      <c r="C213" s="187" t="str">
        <f>CONCATENATE(B206," ",C206)</f>
        <v>64 Výplně otvorů</v>
      </c>
      <c r="D213" s="188"/>
      <c r="E213" s="189"/>
      <c r="F213" s="190"/>
      <c r="G213" s="191">
        <f>SUM(G206:G212)</f>
        <v>0</v>
      </c>
      <c r="O213" s="170">
        <v>4</v>
      </c>
      <c r="BA213" s="192">
        <f>SUM(BA206:BA212)</f>
        <v>0</v>
      </c>
      <c r="BB213" s="192">
        <f>SUM(BB206:BB212)</f>
        <v>0</v>
      </c>
      <c r="BC213" s="192">
        <f>SUM(BC206:BC212)</f>
        <v>0</v>
      </c>
      <c r="BD213" s="192">
        <f>SUM(BD206:BD212)</f>
        <v>0</v>
      </c>
      <c r="BE213" s="192">
        <f>SUM(BE206:BE212)</f>
        <v>0</v>
      </c>
    </row>
    <row r="214" spans="1:104" x14ac:dyDescent="0.2">
      <c r="A214" s="163" t="s">
        <v>70</v>
      </c>
      <c r="B214" s="164" t="s">
        <v>296</v>
      </c>
      <c r="C214" s="165" t="s">
        <v>297</v>
      </c>
      <c r="D214" s="166"/>
      <c r="E214" s="167"/>
      <c r="F214" s="167"/>
      <c r="G214" s="168"/>
      <c r="H214" s="169"/>
      <c r="I214" s="169"/>
      <c r="O214" s="170">
        <v>1</v>
      </c>
    </row>
    <row r="215" spans="1:104" x14ac:dyDescent="0.2">
      <c r="A215" s="171">
        <v>50</v>
      </c>
      <c r="B215" s="172" t="s">
        <v>298</v>
      </c>
      <c r="C215" s="173" t="s">
        <v>299</v>
      </c>
      <c r="D215" s="174" t="s">
        <v>281</v>
      </c>
      <c r="E215" s="175">
        <v>10.3</v>
      </c>
      <c r="F215" s="175">
        <v>0</v>
      </c>
      <c r="G215" s="176">
        <f>E215*F215</f>
        <v>0</v>
      </c>
      <c r="O215" s="170">
        <v>2</v>
      </c>
      <c r="AA215" s="146">
        <v>1</v>
      </c>
      <c r="AB215" s="146">
        <v>1</v>
      </c>
      <c r="AC215" s="146">
        <v>1</v>
      </c>
      <c r="AZ215" s="146">
        <v>1</v>
      </c>
      <c r="BA215" s="146">
        <f>IF(AZ215=1,G215,0)</f>
        <v>0</v>
      </c>
      <c r="BB215" s="146">
        <f>IF(AZ215=2,G215,0)</f>
        <v>0</v>
      </c>
      <c r="BC215" s="146">
        <f>IF(AZ215=3,G215,0)</f>
        <v>0</v>
      </c>
      <c r="BD215" s="146">
        <f>IF(AZ215=4,G215,0)</f>
        <v>0</v>
      </c>
      <c r="BE215" s="146">
        <f>IF(AZ215=5,G215,0)</f>
        <v>0</v>
      </c>
      <c r="CA215" s="177">
        <v>1</v>
      </c>
      <c r="CB215" s="177">
        <v>1</v>
      </c>
      <c r="CZ215" s="146">
        <v>1.0000000000000001E-5</v>
      </c>
    </row>
    <row r="216" spans="1:104" x14ac:dyDescent="0.2">
      <c r="A216" s="178"/>
      <c r="B216" s="181"/>
      <c r="C216" s="264" t="s">
        <v>300</v>
      </c>
      <c r="D216" s="265"/>
      <c r="E216" s="182">
        <v>10.3</v>
      </c>
      <c r="F216" s="183"/>
      <c r="G216" s="184"/>
      <c r="M216" s="180" t="s">
        <v>300</v>
      </c>
      <c r="O216" s="170"/>
    </row>
    <row r="217" spans="1:104" x14ac:dyDescent="0.2">
      <c r="A217" s="171">
        <v>51</v>
      </c>
      <c r="B217" s="172" t="s">
        <v>301</v>
      </c>
      <c r="C217" s="173" t="s">
        <v>302</v>
      </c>
      <c r="D217" s="174" t="s">
        <v>239</v>
      </c>
      <c r="E217" s="175">
        <v>1</v>
      </c>
      <c r="F217" s="175">
        <v>0</v>
      </c>
      <c r="G217" s="176">
        <f>E217*F217</f>
        <v>0</v>
      </c>
      <c r="O217" s="170">
        <v>2</v>
      </c>
      <c r="AA217" s="146">
        <v>1</v>
      </c>
      <c r="AB217" s="146">
        <v>1</v>
      </c>
      <c r="AC217" s="146">
        <v>1</v>
      </c>
      <c r="AZ217" s="146">
        <v>1</v>
      </c>
      <c r="BA217" s="146">
        <f>IF(AZ217=1,G217,0)</f>
        <v>0</v>
      </c>
      <c r="BB217" s="146">
        <f>IF(AZ217=2,G217,0)</f>
        <v>0</v>
      </c>
      <c r="BC217" s="146">
        <f>IF(AZ217=3,G217,0)</f>
        <v>0</v>
      </c>
      <c r="BD217" s="146">
        <f>IF(AZ217=4,G217,0)</f>
        <v>0</v>
      </c>
      <c r="BE217" s="146">
        <f>IF(AZ217=5,G217,0)</f>
        <v>0</v>
      </c>
      <c r="CA217" s="177">
        <v>1</v>
      </c>
      <c r="CB217" s="177">
        <v>1</v>
      </c>
      <c r="CZ217" s="146">
        <v>1.0000000000000001E-5</v>
      </c>
    </row>
    <row r="218" spans="1:104" x14ac:dyDescent="0.2">
      <c r="A218" s="171">
        <v>52</v>
      </c>
      <c r="B218" s="172" t="s">
        <v>303</v>
      </c>
      <c r="C218" s="173" t="s">
        <v>304</v>
      </c>
      <c r="D218" s="174" t="s">
        <v>235</v>
      </c>
      <c r="E218" s="175">
        <v>1</v>
      </c>
      <c r="F218" s="175">
        <v>0</v>
      </c>
      <c r="G218" s="176">
        <f>E218*F218</f>
        <v>0</v>
      </c>
      <c r="O218" s="170">
        <v>2</v>
      </c>
      <c r="AA218" s="146">
        <v>12</v>
      </c>
      <c r="AB218" s="146">
        <v>0</v>
      </c>
      <c r="AC218" s="146">
        <v>59</v>
      </c>
      <c r="AZ218" s="146">
        <v>1</v>
      </c>
      <c r="BA218" s="146">
        <f>IF(AZ218=1,G218,0)</f>
        <v>0</v>
      </c>
      <c r="BB218" s="146">
        <f>IF(AZ218=2,G218,0)</f>
        <v>0</v>
      </c>
      <c r="BC218" s="146">
        <f>IF(AZ218=3,G218,0)</f>
        <v>0</v>
      </c>
      <c r="BD218" s="146">
        <f>IF(AZ218=4,G218,0)</f>
        <v>0</v>
      </c>
      <c r="BE218" s="146">
        <f>IF(AZ218=5,G218,0)</f>
        <v>0</v>
      </c>
      <c r="CA218" s="177">
        <v>12</v>
      </c>
      <c r="CB218" s="177">
        <v>0</v>
      </c>
      <c r="CZ218" s="146">
        <v>0</v>
      </c>
    </row>
    <row r="219" spans="1:104" ht="22.5" x14ac:dyDescent="0.2">
      <c r="A219" s="171">
        <v>53</v>
      </c>
      <c r="B219" s="172" t="s">
        <v>305</v>
      </c>
      <c r="C219" s="173" t="s">
        <v>306</v>
      </c>
      <c r="D219" s="174" t="s">
        <v>235</v>
      </c>
      <c r="E219" s="175">
        <v>1</v>
      </c>
      <c r="F219" s="175">
        <v>0</v>
      </c>
      <c r="G219" s="176">
        <f>E219*F219</f>
        <v>0</v>
      </c>
      <c r="O219" s="170">
        <v>2</v>
      </c>
      <c r="AA219" s="146">
        <v>12</v>
      </c>
      <c r="AB219" s="146">
        <v>0</v>
      </c>
      <c r="AC219" s="146">
        <v>68</v>
      </c>
      <c r="AZ219" s="146">
        <v>1</v>
      </c>
      <c r="BA219" s="146">
        <f>IF(AZ219=1,G219,0)</f>
        <v>0</v>
      </c>
      <c r="BB219" s="146">
        <f>IF(AZ219=2,G219,0)</f>
        <v>0</v>
      </c>
      <c r="BC219" s="146">
        <f>IF(AZ219=3,G219,0)</f>
        <v>0</v>
      </c>
      <c r="BD219" s="146">
        <f>IF(AZ219=4,G219,0)</f>
        <v>0</v>
      </c>
      <c r="BE219" s="146">
        <f>IF(AZ219=5,G219,0)</f>
        <v>0</v>
      </c>
      <c r="CA219" s="177">
        <v>12</v>
      </c>
      <c r="CB219" s="177">
        <v>0</v>
      </c>
      <c r="CZ219" s="146">
        <v>0</v>
      </c>
    </row>
    <row r="220" spans="1:104" x14ac:dyDescent="0.2">
      <c r="A220" s="178"/>
      <c r="B220" s="179"/>
      <c r="C220" s="272" t="s">
        <v>307</v>
      </c>
      <c r="D220" s="273"/>
      <c r="E220" s="273"/>
      <c r="F220" s="273"/>
      <c r="G220" s="274"/>
      <c r="L220" s="180" t="s">
        <v>307</v>
      </c>
      <c r="O220" s="170">
        <v>3</v>
      </c>
    </row>
    <row r="221" spans="1:104" ht="22.5" x14ac:dyDescent="0.2">
      <c r="A221" s="171">
        <v>54</v>
      </c>
      <c r="B221" s="172" t="s">
        <v>308</v>
      </c>
      <c r="C221" s="173" t="s">
        <v>309</v>
      </c>
      <c r="D221" s="174" t="s">
        <v>239</v>
      </c>
      <c r="E221" s="175">
        <v>5</v>
      </c>
      <c r="F221" s="175">
        <v>0</v>
      </c>
      <c r="G221" s="176">
        <f>E221*F221</f>
        <v>0</v>
      </c>
      <c r="O221" s="170">
        <v>2</v>
      </c>
      <c r="AA221" s="146">
        <v>12</v>
      </c>
      <c r="AB221" s="146">
        <v>0</v>
      </c>
      <c r="AC221" s="146">
        <v>73</v>
      </c>
      <c r="AZ221" s="146">
        <v>1</v>
      </c>
      <c r="BA221" s="146">
        <f>IF(AZ221=1,G221,0)</f>
        <v>0</v>
      </c>
      <c r="BB221" s="146">
        <f>IF(AZ221=2,G221,0)</f>
        <v>0</v>
      </c>
      <c r="BC221" s="146">
        <f>IF(AZ221=3,G221,0)</f>
        <v>0</v>
      </c>
      <c r="BD221" s="146">
        <f>IF(AZ221=4,G221,0)</f>
        <v>0</v>
      </c>
      <c r="BE221" s="146">
        <f>IF(AZ221=5,G221,0)</f>
        <v>0</v>
      </c>
      <c r="CA221" s="177">
        <v>12</v>
      </c>
      <c r="CB221" s="177">
        <v>0</v>
      </c>
      <c r="CZ221" s="146">
        <v>0</v>
      </c>
    </row>
    <row r="222" spans="1:104" x14ac:dyDescent="0.2">
      <c r="A222" s="171">
        <v>55</v>
      </c>
      <c r="B222" s="172" t="s">
        <v>310</v>
      </c>
      <c r="C222" s="173" t="s">
        <v>311</v>
      </c>
      <c r="D222" s="174" t="s">
        <v>239</v>
      </c>
      <c r="E222" s="175">
        <v>1</v>
      </c>
      <c r="F222" s="175">
        <v>0</v>
      </c>
      <c r="G222" s="176">
        <f>E222*F222</f>
        <v>0</v>
      </c>
      <c r="O222" s="170">
        <v>2</v>
      </c>
      <c r="AA222" s="146">
        <v>12</v>
      </c>
      <c r="AB222" s="146">
        <v>0</v>
      </c>
      <c r="AC222" s="146">
        <v>74</v>
      </c>
      <c r="AZ222" s="146">
        <v>1</v>
      </c>
      <c r="BA222" s="146">
        <f>IF(AZ222=1,G222,0)</f>
        <v>0</v>
      </c>
      <c r="BB222" s="146">
        <f>IF(AZ222=2,G222,0)</f>
        <v>0</v>
      </c>
      <c r="BC222" s="146">
        <f>IF(AZ222=3,G222,0)</f>
        <v>0</v>
      </c>
      <c r="BD222" s="146">
        <f>IF(AZ222=4,G222,0)</f>
        <v>0</v>
      </c>
      <c r="BE222" s="146">
        <f>IF(AZ222=5,G222,0)</f>
        <v>0</v>
      </c>
      <c r="CA222" s="177">
        <v>12</v>
      </c>
      <c r="CB222" s="177">
        <v>0</v>
      </c>
      <c r="CZ222" s="146">
        <v>0</v>
      </c>
    </row>
    <row r="223" spans="1:104" x14ac:dyDescent="0.2">
      <c r="A223" s="171">
        <v>56</v>
      </c>
      <c r="B223" s="172" t="s">
        <v>312</v>
      </c>
      <c r="C223" s="173" t="s">
        <v>313</v>
      </c>
      <c r="D223" s="174" t="s">
        <v>239</v>
      </c>
      <c r="E223" s="175">
        <v>11.234999999999999</v>
      </c>
      <c r="F223" s="175">
        <v>0</v>
      </c>
      <c r="G223" s="176">
        <f>E223*F223</f>
        <v>0</v>
      </c>
      <c r="O223" s="170">
        <v>2</v>
      </c>
      <c r="AA223" s="146">
        <v>3</v>
      </c>
      <c r="AB223" s="146">
        <v>10</v>
      </c>
      <c r="AC223" s="146" t="s">
        <v>312</v>
      </c>
      <c r="AZ223" s="146">
        <v>1</v>
      </c>
      <c r="BA223" s="146">
        <f>IF(AZ223=1,G223,0)</f>
        <v>0</v>
      </c>
      <c r="BB223" s="146">
        <f>IF(AZ223=2,G223,0)</f>
        <v>0</v>
      </c>
      <c r="BC223" s="146">
        <f>IF(AZ223=3,G223,0)</f>
        <v>0</v>
      </c>
      <c r="BD223" s="146">
        <f>IF(AZ223=4,G223,0)</f>
        <v>0</v>
      </c>
      <c r="BE223" s="146">
        <f>IF(AZ223=5,G223,0)</f>
        <v>0</v>
      </c>
      <c r="CA223" s="177">
        <v>3</v>
      </c>
      <c r="CB223" s="177">
        <v>10</v>
      </c>
      <c r="CZ223" s="146">
        <v>3.2100000000000002E-3</v>
      </c>
    </row>
    <row r="224" spans="1:104" x14ac:dyDescent="0.2">
      <c r="A224" s="178"/>
      <c r="B224" s="181"/>
      <c r="C224" s="264" t="s">
        <v>314</v>
      </c>
      <c r="D224" s="265"/>
      <c r="E224" s="182">
        <v>11.234999999999999</v>
      </c>
      <c r="F224" s="183"/>
      <c r="G224" s="184"/>
      <c r="M224" s="180" t="s">
        <v>314</v>
      </c>
      <c r="O224" s="170"/>
    </row>
    <row r="225" spans="1:104" x14ac:dyDescent="0.2">
      <c r="A225" s="171">
        <v>57</v>
      </c>
      <c r="B225" s="172" t="s">
        <v>315</v>
      </c>
      <c r="C225" s="173" t="s">
        <v>316</v>
      </c>
      <c r="D225" s="174" t="s">
        <v>239</v>
      </c>
      <c r="E225" s="175">
        <v>1</v>
      </c>
      <c r="F225" s="175">
        <v>0</v>
      </c>
      <c r="G225" s="176">
        <f>E225*F225</f>
        <v>0</v>
      </c>
      <c r="O225" s="170">
        <v>2</v>
      </c>
      <c r="AA225" s="146">
        <v>3</v>
      </c>
      <c r="AB225" s="146">
        <v>1</v>
      </c>
      <c r="AC225" s="146" t="s">
        <v>315</v>
      </c>
      <c r="AZ225" s="146">
        <v>1</v>
      </c>
      <c r="BA225" s="146">
        <f>IF(AZ225=1,G225,0)</f>
        <v>0</v>
      </c>
      <c r="BB225" s="146">
        <f>IF(AZ225=2,G225,0)</f>
        <v>0</v>
      </c>
      <c r="BC225" s="146">
        <f>IF(AZ225=3,G225,0)</f>
        <v>0</v>
      </c>
      <c r="BD225" s="146">
        <f>IF(AZ225=4,G225,0)</f>
        <v>0</v>
      </c>
      <c r="BE225" s="146">
        <f>IF(AZ225=5,G225,0)</f>
        <v>0</v>
      </c>
      <c r="CA225" s="177">
        <v>3</v>
      </c>
      <c r="CB225" s="177">
        <v>1</v>
      </c>
      <c r="CZ225" s="146">
        <v>6.6E-4</v>
      </c>
    </row>
    <row r="226" spans="1:104" x14ac:dyDescent="0.2">
      <c r="A226" s="185"/>
      <c r="B226" s="186" t="s">
        <v>73</v>
      </c>
      <c r="C226" s="187" t="str">
        <f>CONCATENATE(B214," ",C214)</f>
        <v>8 Trubní vedení</v>
      </c>
      <c r="D226" s="188"/>
      <c r="E226" s="189"/>
      <c r="F226" s="190"/>
      <c r="G226" s="191">
        <f>SUM(G214:G225)</f>
        <v>0</v>
      </c>
      <c r="O226" s="170">
        <v>4</v>
      </c>
      <c r="BA226" s="192">
        <f>SUM(BA214:BA225)</f>
        <v>0</v>
      </c>
      <c r="BB226" s="192">
        <f>SUM(BB214:BB225)</f>
        <v>0</v>
      </c>
      <c r="BC226" s="192">
        <f>SUM(BC214:BC225)</f>
        <v>0</v>
      </c>
      <c r="BD226" s="192">
        <f>SUM(BD214:BD225)</f>
        <v>0</v>
      </c>
      <c r="BE226" s="192">
        <f>SUM(BE214:BE225)</f>
        <v>0</v>
      </c>
    </row>
    <row r="227" spans="1:104" x14ac:dyDescent="0.2">
      <c r="A227" s="163" t="s">
        <v>70</v>
      </c>
      <c r="B227" s="164" t="s">
        <v>317</v>
      </c>
      <c r="C227" s="165" t="s">
        <v>318</v>
      </c>
      <c r="D227" s="166"/>
      <c r="E227" s="167"/>
      <c r="F227" s="167"/>
      <c r="G227" s="168"/>
      <c r="H227" s="169"/>
      <c r="I227" s="169"/>
      <c r="O227" s="170">
        <v>1</v>
      </c>
    </row>
    <row r="228" spans="1:104" x14ac:dyDescent="0.2">
      <c r="A228" s="171">
        <v>58</v>
      </c>
      <c r="B228" s="172" t="s">
        <v>319</v>
      </c>
      <c r="C228" s="173" t="s">
        <v>320</v>
      </c>
      <c r="D228" s="174" t="s">
        <v>95</v>
      </c>
      <c r="E228" s="175">
        <v>1.8</v>
      </c>
      <c r="F228" s="175">
        <v>0</v>
      </c>
      <c r="G228" s="176">
        <f>E228*F228</f>
        <v>0</v>
      </c>
      <c r="O228" s="170">
        <v>2</v>
      </c>
      <c r="AA228" s="146">
        <v>1</v>
      </c>
      <c r="AB228" s="146">
        <v>1</v>
      </c>
      <c r="AC228" s="146">
        <v>1</v>
      </c>
      <c r="AZ228" s="146">
        <v>1</v>
      </c>
      <c r="BA228" s="146">
        <f>IF(AZ228=1,G228,0)</f>
        <v>0</v>
      </c>
      <c r="BB228" s="146">
        <f>IF(AZ228=2,G228,0)</f>
        <v>0</v>
      </c>
      <c r="BC228" s="146">
        <f>IF(AZ228=3,G228,0)</f>
        <v>0</v>
      </c>
      <c r="BD228" s="146">
        <f>IF(AZ228=4,G228,0)</f>
        <v>0</v>
      </c>
      <c r="BE228" s="146">
        <f>IF(AZ228=5,G228,0)</f>
        <v>0</v>
      </c>
      <c r="CA228" s="177">
        <v>1</v>
      </c>
      <c r="CB228" s="177">
        <v>1</v>
      </c>
      <c r="CZ228" s="146">
        <v>6.6600000000000001E-3</v>
      </c>
    </row>
    <row r="229" spans="1:104" x14ac:dyDescent="0.2">
      <c r="A229" s="178"/>
      <c r="B229" s="181"/>
      <c r="C229" s="264" t="s">
        <v>321</v>
      </c>
      <c r="D229" s="265"/>
      <c r="E229" s="182">
        <v>1.8</v>
      </c>
      <c r="F229" s="183"/>
      <c r="G229" s="184"/>
      <c r="M229" s="180" t="s">
        <v>321</v>
      </c>
      <c r="O229" s="170"/>
    </row>
    <row r="230" spans="1:104" x14ac:dyDescent="0.2">
      <c r="A230" s="171">
        <v>59</v>
      </c>
      <c r="B230" s="172" t="s">
        <v>322</v>
      </c>
      <c r="C230" s="173" t="s">
        <v>323</v>
      </c>
      <c r="D230" s="174" t="s">
        <v>239</v>
      </c>
      <c r="E230" s="175">
        <v>1</v>
      </c>
      <c r="F230" s="175">
        <v>0</v>
      </c>
      <c r="G230" s="176">
        <f>E230*F230</f>
        <v>0</v>
      </c>
      <c r="O230" s="170">
        <v>2</v>
      </c>
      <c r="AA230" s="146">
        <v>12</v>
      </c>
      <c r="AB230" s="146">
        <v>0</v>
      </c>
      <c r="AC230" s="146">
        <v>47</v>
      </c>
      <c r="AZ230" s="146">
        <v>1</v>
      </c>
      <c r="BA230" s="146">
        <f>IF(AZ230=1,G230,0)</f>
        <v>0</v>
      </c>
      <c r="BB230" s="146">
        <f>IF(AZ230=2,G230,0)</f>
        <v>0</v>
      </c>
      <c r="BC230" s="146">
        <f>IF(AZ230=3,G230,0)</f>
        <v>0</v>
      </c>
      <c r="BD230" s="146">
        <f>IF(AZ230=4,G230,0)</f>
        <v>0</v>
      </c>
      <c r="BE230" s="146">
        <f>IF(AZ230=5,G230,0)</f>
        <v>0</v>
      </c>
      <c r="CA230" s="177">
        <v>12</v>
      </c>
      <c r="CB230" s="177">
        <v>0</v>
      </c>
      <c r="CZ230" s="146">
        <v>0</v>
      </c>
    </row>
    <row r="231" spans="1:104" x14ac:dyDescent="0.2">
      <c r="A231" s="178"/>
      <c r="B231" s="181"/>
      <c r="C231" s="264" t="s">
        <v>324</v>
      </c>
      <c r="D231" s="265"/>
      <c r="E231" s="182">
        <v>1</v>
      </c>
      <c r="F231" s="183"/>
      <c r="G231" s="184"/>
      <c r="M231" s="180" t="s">
        <v>324</v>
      </c>
      <c r="O231" s="170"/>
    </row>
    <row r="232" spans="1:104" x14ac:dyDescent="0.2">
      <c r="A232" s="185"/>
      <c r="B232" s="186" t="s">
        <v>73</v>
      </c>
      <c r="C232" s="187" t="str">
        <f>CONCATENATE(B227," ",C227)</f>
        <v>96 Bourání konstrukcí</v>
      </c>
      <c r="D232" s="188"/>
      <c r="E232" s="189"/>
      <c r="F232" s="190"/>
      <c r="G232" s="191">
        <f>SUM(G227:G231)</f>
        <v>0</v>
      </c>
      <c r="O232" s="170">
        <v>4</v>
      </c>
      <c r="BA232" s="192">
        <f>SUM(BA227:BA231)</f>
        <v>0</v>
      </c>
      <c r="BB232" s="192">
        <f>SUM(BB227:BB231)</f>
        <v>0</v>
      </c>
      <c r="BC232" s="192">
        <f>SUM(BC227:BC231)</f>
        <v>0</v>
      </c>
      <c r="BD232" s="192">
        <f>SUM(BD227:BD231)</f>
        <v>0</v>
      </c>
      <c r="BE232" s="192">
        <f>SUM(BE227:BE231)</f>
        <v>0</v>
      </c>
    </row>
    <row r="233" spans="1:104" x14ac:dyDescent="0.2">
      <c r="A233" s="163" t="s">
        <v>70</v>
      </c>
      <c r="B233" s="164" t="s">
        <v>325</v>
      </c>
      <c r="C233" s="165" t="s">
        <v>326</v>
      </c>
      <c r="D233" s="166"/>
      <c r="E233" s="167"/>
      <c r="F233" s="167"/>
      <c r="G233" s="168"/>
      <c r="H233" s="169"/>
      <c r="I233" s="169"/>
      <c r="O233" s="170">
        <v>1</v>
      </c>
    </row>
    <row r="234" spans="1:104" x14ac:dyDescent="0.2">
      <c r="A234" s="171">
        <v>60</v>
      </c>
      <c r="B234" s="172" t="s">
        <v>327</v>
      </c>
      <c r="C234" s="173" t="s">
        <v>328</v>
      </c>
      <c r="D234" s="174" t="s">
        <v>281</v>
      </c>
      <c r="E234" s="175">
        <v>9.8000000000000007</v>
      </c>
      <c r="F234" s="175">
        <v>0</v>
      </c>
      <c r="G234" s="176">
        <f>E234*F234</f>
        <v>0</v>
      </c>
      <c r="O234" s="170">
        <v>2</v>
      </c>
      <c r="AA234" s="146">
        <v>1</v>
      </c>
      <c r="AB234" s="146">
        <v>1</v>
      </c>
      <c r="AC234" s="146">
        <v>1</v>
      </c>
      <c r="AZ234" s="146">
        <v>1</v>
      </c>
      <c r="BA234" s="146">
        <f>IF(AZ234=1,G234,0)</f>
        <v>0</v>
      </c>
      <c r="BB234" s="146">
        <f>IF(AZ234=2,G234,0)</f>
        <v>0</v>
      </c>
      <c r="BC234" s="146">
        <f>IF(AZ234=3,G234,0)</f>
        <v>0</v>
      </c>
      <c r="BD234" s="146">
        <f>IF(AZ234=4,G234,0)</f>
        <v>0</v>
      </c>
      <c r="BE234" s="146">
        <f>IF(AZ234=5,G234,0)</f>
        <v>0</v>
      </c>
      <c r="CA234" s="177">
        <v>1</v>
      </c>
      <c r="CB234" s="177">
        <v>1</v>
      </c>
      <c r="CZ234" s="146">
        <v>0</v>
      </c>
    </row>
    <row r="235" spans="1:104" x14ac:dyDescent="0.2">
      <c r="A235" s="178"/>
      <c r="B235" s="181"/>
      <c r="C235" s="264" t="s">
        <v>329</v>
      </c>
      <c r="D235" s="265"/>
      <c r="E235" s="182">
        <v>9.8000000000000007</v>
      </c>
      <c r="F235" s="183"/>
      <c r="G235" s="184"/>
      <c r="M235" s="180" t="s">
        <v>329</v>
      </c>
      <c r="O235" s="170"/>
    </row>
    <row r="236" spans="1:104" x14ac:dyDescent="0.2">
      <c r="A236" s="171">
        <v>61</v>
      </c>
      <c r="B236" s="172" t="s">
        <v>330</v>
      </c>
      <c r="C236" s="173" t="s">
        <v>331</v>
      </c>
      <c r="D236" s="174" t="s">
        <v>281</v>
      </c>
      <c r="E236" s="175">
        <v>4.8</v>
      </c>
      <c r="F236" s="175">
        <v>0</v>
      </c>
      <c r="G236" s="176">
        <f>E236*F236</f>
        <v>0</v>
      </c>
      <c r="O236" s="170">
        <v>2</v>
      </c>
      <c r="AA236" s="146">
        <v>1</v>
      </c>
      <c r="AB236" s="146">
        <v>1</v>
      </c>
      <c r="AC236" s="146">
        <v>1</v>
      </c>
      <c r="AZ236" s="146">
        <v>1</v>
      </c>
      <c r="BA236" s="146">
        <f>IF(AZ236=1,G236,0)</f>
        <v>0</v>
      </c>
      <c r="BB236" s="146">
        <f>IF(AZ236=2,G236,0)</f>
        <v>0</v>
      </c>
      <c r="BC236" s="146">
        <f>IF(AZ236=3,G236,0)</f>
        <v>0</v>
      </c>
      <c r="BD236" s="146">
        <f>IF(AZ236=4,G236,0)</f>
        <v>0</v>
      </c>
      <c r="BE236" s="146">
        <f>IF(AZ236=5,G236,0)</f>
        <v>0</v>
      </c>
      <c r="CA236" s="177">
        <v>1</v>
      </c>
      <c r="CB236" s="177">
        <v>1</v>
      </c>
      <c r="CZ236" s="146">
        <v>0</v>
      </c>
    </row>
    <row r="237" spans="1:104" x14ac:dyDescent="0.2">
      <c r="A237" s="178"/>
      <c r="B237" s="181"/>
      <c r="C237" s="264" t="s">
        <v>332</v>
      </c>
      <c r="D237" s="265"/>
      <c r="E237" s="182">
        <v>4.8</v>
      </c>
      <c r="F237" s="183"/>
      <c r="G237" s="184"/>
      <c r="M237" s="180" t="s">
        <v>332</v>
      </c>
      <c r="O237" s="170"/>
    </row>
    <row r="238" spans="1:104" x14ac:dyDescent="0.2">
      <c r="A238" s="171">
        <v>62</v>
      </c>
      <c r="B238" s="172" t="s">
        <v>333</v>
      </c>
      <c r="C238" s="173" t="s">
        <v>334</v>
      </c>
      <c r="D238" s="174" t="s">
        <v>239</v>
      </c>
      <c r="E238" s="175">
        <v>1</v>
      </c>
      <c r="F238" s="175">
        <v>0</v>
      </c>
      <c r="G238" s="176">
        <f>E238*F238</f>
        <v>0</v>
      </c>
      <c r="O238" s="170">
        <v>2</v>
      </c>
      <c r="AA238" s="146">
        <v>1</v>
      </c>
      <c r="AB238" s="146">
        <v>1</v>
      </c>
      <c r="AC238" s="146">
        <v>1</v>
      </c>
      <c r="AZ238" s="146">
        <v>1</v>
      </c>
      <c r="BA238" s="146">
        <f>IF(AZ238=1,G238,0)</f>
        <v>0</v>
      </c>
      <c r="BB238" s="146">
        <f>IF(AZ238=2,G238,0)</f>
        <v>0</v>
      </c>
      <c r="BC238" s="146">
        <f>IF(AZ238=3,G238,0)</f>
        <v>0</v>
      </c>
      <c r="BD238" s="146">
        <f>IF(AZ238=4,G238,0)</f>
        <v>0</v>
      </c>
      <c r="BE238" s="146">
        <f>IF(AZ238=5,G238,0)</f>
        <v>0</v>
      </c>
      <c r="CA238" s="177">
        <v>1</v>
      </c>
      <c r="CB238" s="177">
        <v>1</v>
      </c>
      <c r="CZ238" s="146">
        <v>0</v>
      </c>
    </row>
    <row r="239" spans="1:104" x14ac:dyDescent="0.2">
      <c r="A239" s="178"/>
      <c r="B239" s="181"/>
      <c r="C239" s="264" t="s">
        <v>324</v>
      </c>
      <c r="D239" s="265"/>
      <c r="E239" s="182">
        <v>1</v>
      </c>
      <c r="F239" s="183"/>
      <c r="G239" s="184"/>
      <c r="M239" s="180" t="s">
        <v>324</v>
      </c>
      <c r="O239" s="170"/>
    </row>
    <row r="240" spans="1:104" x14ac:dyDescent="0.2">
      <c r="A240" s="171">
        <v>63</v>
      </c>
      <c r="B240" s="172" t="s">
        <v>335</v>
      </c>
      <c r="C240" s="173" t="s">
        <v>336</v>
      </c>
      <c r="D240" s="174" t="s">
        <v>82</v>
      </c>
      <c r="E240" s="175">
        <v>61.5</v>
      </c>
      <c r="F240" s="175">
        <v>0</v>
      </c>
      <c r="G240" s="176">
        <f>E240*F240</f>
        <v>0</v>
      </c>
      <c r="O240" s="170">
        <v>2</v>
      </c>
      <c r="AA240" s="146">
        <v>1</v>
      </c>
      <c r="AB240" s="146">
        <v>1</v>
      </c>
      <c r="AC240" s="146">
        <v>1</v>
      </c>
      <c r="AZ240" s="146">
        <v>1</v>
      </c>
      <c r="BA240" s="146">
        <f>IF(AZ240=1,G240,0)</f>
        <v>0</v>
      </c>
      <c r="BB240" s="146">
        <f>IF(AZ240=2,G240,0)</f>
        <v>0</v>
      </c>
      <c r="BC240" s="146">
        <f>IF(AZ240=3,G240,0)</f>
        <v>0</v>
      </c>
      <c r="BD240" s="146">
        <f>IF(AZ240=4,G240,0)</f>
        <v>0</v>
      </c>
      <c r="BE240" s="146">
        <f>IF(AZ240=5,G240,0)</f>
        <v>0</v>
      </c>
      <c r="CA240" s="177">
        <v>1</v>
      </c>
      <c r="CB240" s="177">
        <v>1</v>
      </c>
      <c r="CZ240" s="146">
        <v>0</v>
      </c>
    </row>
    <row r="241" spans="1:104" x14ac:dyDescent="0.2">
      <c r="A241" s="178"/>
      <c r="B241" s="181"/>
      <c r="C241" s="264" t="s">
        <v>83</v>
      </c>
      <c r="D241" s="265"/>
      <c r="E241" s="182">
        <v>52</v>
      </c>
      <c r="F241" s="183"/>
      <c r="G241" s="184"/>
      <c r="M241" s="180" t="s">
        <v>83</v>
      </c>
      <c r="O241" s="170"/>
    </row>
    <row r="242" spans="1:104" x14ac:dyDescent="0.2">
      <c r="A242" s="178"/>
      <c r="B242" s="181"/>
      <c r="C242" s="264" t="s">
        <v>337</v>
      </c>
      <c r="D242" s="265"/>
      <c r="E242" s="182">
        <v>5.5</v>
      </c>
      <c r="F242" s="183"/>
      <c r="G242" s="184"/>
      <c r="M242" s="180" t="s">
        <v>337</v>
      </c>
      <c r="O242" s="170"/>
    </row>
    <row r="243" spans="1:104" x14ac:dyDescent="0.2">
      <c r="A243" s="178"/>
      <c r="B243" s="181"/>
      <c r="C243" s="264" t="s">
        <v>84</v>
      </c>
      <c r="D243" s="265"/>
      <c r="E243" s="182">
        <v>4</v>
      </c>
      <c r="F243" s="183"/>
      <c r="G243" s="184"/>
      <c r="M243" s="180" t="s">
        <v>84</v>
      </c>
      <c r="O243" s="170"/>
    </row>
    <row r="244" spans="1:104" x14ac:dyDescent="0.2">
      <c r="A244" s="171">
        <v>64</v>
      </c>
      <c r="B244" s="172" t="s">
        <v>338</v>
      </c>
      <c r="C244" s="173" t="s">
        <v>339</v>
      </c>
      <c r="D244" s="174" t="s">
        <v>82</v>
      </c>
      <c r="E244" s="175">
        <v>82.44</v>
      </c>
      <c r="F244" s="175">
        <v>0</v>
      </c>
      <c r="G244" s="176">
        <f>E244*F244</f>
        <v>0</v>
      </c>
      <c r="O244" s="170">
        <v>2</v>
      </c>
      <c r="AA244" s="146">
        <v>1</v>
      </c>
      <c r="AB244" s="146">
        <v>1</v>
      </c>
      <c r="AC244" s="146">
        <v>1</v>
      </c>
      <c r="AZ244" s="146">
        <v>1</v>
      </c>
      <c r="BA244" s="146">
        <f>IF(AZ244=1,G244,0)</f>
        <v>0</v>
      </c>
      <c r="BB244" s="146">
        <f>IF(AZ244=2,G244,0)</f>
        <v>0</v>
      </c>
      <c r="BC244" s="146">
        <f>IF(AZ244=3,G244,0)</f>
        <v>0</v>
      </c>
      <c r="BD244" s="146">
        <f>IF(AZ244=4,G244,0)</f>
        <v>0</v>
      </c>
      <c r="BE244" s="146">
        <f>IF(AZ244=5,G244,0)</f>
        <v>0</v>
      </c>
      <c r="CA244" s="177">
        <v>1</v>
      </c>
      <c r="CB244" s="177">
        <v>1</v>
      </c>
      <c r="CZ244" s="146">
        <v>0</v>
      </c>
    </row>
    <row r="245" spans="1:104" x14ac:dyDescent="0.2">
      <c r="A245" s="178"/>
      <c r="B245" s="181"/>
      <c r="C245" s="264" t="s">
        <v>340</v>
      </c>
      <c r="D245" s="265"/>
      <c r="E245" s="182">
        <v>77.44</v>
      </c>
      <c r="F245" s="183"/>
      <c r="G245" s="184"/>
      <c r="M245" s="180" t="s">
        <v>340</v>
      </c>
      <c r="O245" s="170"/>
    </row>
    <row r="246" spans="1:104" x14ac:dyDescent="0.2">
      <c r="A246" s="178"/>
      <c r="B246" s="181"/>
      <c r="C246" s="264" t="s">
        <v>341</v>
      </c>
      <c r="D246" s="265"/>
      <c r="E246" s="182">
        <v>5</v>
      </c>
      <c r="F246" s="183"/>
      <c r="G246" s="184"/>
      <c r="M246" s="180" t="s">
        <v>341</v>
      </c>
      <c r="O246" s="170"/>
    </row>
    <row r="247" spans="1:104" x14ac:dyDescent="0.2">
      <c r="A247" s="185"/>
      <c r="B247" s="186" t="s">
        <v>73</v>
      </c>
      <c r="C247" s="187" t="str">
        <f>CONCATENATE(B233," ",C233)</f>
        <v>97 Prorážení otvorů</v>
      </c>
      <c r="D247" s="188"/>
      <c r="E247" s="189"/>
      <c r="F247" s="190"/>
      <c r="G247" s="191">
        <f>SUM(G233:G246)</f>
        <v>0</v>
      </c>
      <c r="O247" s="170">
        <v>4</v>
      </c>
      <c r="BA247" s="192">
        <f>SUM(BA233:BA246)</f>
        <v>0</v>
      </c>
      <c r="BB247" s="192">
        <f>SUM(BB233:BB246)</f>
        <v>0</v>
      </c>
      <c r="BC247" s="192">
        <f>SUM(BC233:BC246)</f>
        <v>0</v>
      </c>
      <c r="BD247" s="192">
        <f>SUM(BD233:BD246)</f>
        <v>0</v>
      </c>
      <c r="BE247" s="192">
        <f>SUM(BE233:BE246)</f>
        <v>0</v>
      </c>
    </row>
    <row r="248" spans="1:104" x14ac:dyDescent="0.2">
      <c r="A248" s="163" t="s">
        <v>70</v>
      </c>
      <c r="B248" s="164" t="s">
        <v>342</v>
      </c>
      <c r="C248" s="165" t="s">
        <v>343</v>
      </c>
      <c r="D248" s="166"/>
      <c r="E248" s="167"/>
      <c r="F248" s="167"/>
      <c r="G248" s="168"/>
      <c r="H248" s="169"/>
      <c r="I248" s="169"/>
      <c r="O248" s="170">
        <v>1</v>
      </c>
    </row>
    <row r="249" spans="1:104" x14ac:dyDescent="0.2">
      <c r="A249" s="171">
        <v>65</v>
      </c>
      <c r="B249" s="172" t="s">
        <v>344</v>
      </c>
      <c r="C249" s="173" t="s">
        <v>345</v>
      </c>
      <c r="D249" s="174" t="s">
        <v>161</v>
      </c>
      <c r="E249" s="175">
        <v>374.78329460999998</v>
      </c>
      <c r="F249" s="175">
        <v>0</v>
      </c>
      <c r="G249" s="176">
        <f>E249*F249</f>
        <v>0</v>
      </c>
      <c r="O249" s="170">
        <v>2</v>
      </c>
      <c r="AA249" s="146">
        <v>7</v>
      </c>
      <c r="AB249" s="146">
        <v>1</v>
      </c>
      <c r="AC249" s="146">
        <v>2</v>
      </c>
      <c r="AZ249" s="146">
        <v>1</v>
      </c>
      <c r="BA249" s="146">
        <f>IF(AZ249=1,G249,0)</f>
        <v>0</v>
      </c>
      <c r="BB249" s="146">
        <f>IF(AZ249=2,G249,0)</f>
        <v>0</v>
      </c>
      <c r="BC249" s="146">
        <f>IF(AZ249=3,G249,0)</f>
        <v>0</v>
      </c>
      <c r="BD249" s="146">
        <f>IF(AZ249=4,G249,0)</f>
        <v>0</v>
      </c>
      <c r="BE249" s="146">
        <f>IF(AZ249=5,G249,0)</f>
        <v>0</v>
      </c>
      <c r="CA249" s="177">
        <v>7</v>
      </c>
      <c r="CB249" s="177">
        <v>1</v>
      </c>
      <c r="CZ249" s="146">
        <v>0</v>
      </c>
    </row>
    <row r="250" spans="1:104" x14ac:dyDescent="0.2">
      <c r="A250" s="185"/>
      <c r="B250" s="186" t="s">
        <v>73</v>
      </c>
      <c r="C250" s="187" t="str">
        <f>CONCATENATE(B248," ",C248)</f>
        <v>99 Staveništní přesun hmot</v>
      </c>
      <c r="D250" s="188"/>
      <c r="E250" s="189"/>
      <c r="F250" s="190"/>
      <c r="G250" s="191">
        <f>SUM(G248:G249)</f>
        <v>0</v>
      </c>
      <c r="O250" s="170">
        <v>4</v>
      </c>
      <c r="BA250" s="192">
        <f>SUM(BA248:BA249)</f>
        <v>0</v>
      </c>
      <c r="BB250" s="192">
        <f>SUM(BB248:BB249)</f>
        <v>0</v>
      </c>
      <c r="BC250" s="192">
        <f>SUM(BC248:BC249)</f>
        <v>0</v>
      </c>
      <c r="BD250" s="192">
        <f>SUM(BD248:BD249)</f>
        <v>0</v>
      </c>
      <c r="BE250" s="192">
        <f>SUM(BE248:BE249)</f>
        <v>0</v>
      </c>
    </row>
    <row r="251" spans="1:104" x14ac:dyDescent="0.2">
      <c r="A251" s="163" t="s">
        <v>70</v>
      </c>
      <c r="B251" s="164" t="s">
        <v>346</v>
      </c>
      <c r="C251" s="165" t="s">
        <v>347</v>
      </c>
      <c r="D251" s="166"/>
      <c r="E251" s="167"/>
      <c r="F251" s="167"/>
      <c r="G251" s="168"/>
      <c r="H251" s="169"/>
      <c r="I251" s="169"/>
      <c r="O251" s="170">
        <v>1</v>
      </c>
    </row>
    <row r="252" spans="1:104" ht="22.5" x14ac:dyDescent="0.2">
      <c r="A252" s="171">
        <v>66</v>
      </c>
      <c r="B252" s="172" t="s">
        <v>348</v>
      </c>
      <c r="C252" s="173" t="s">
        <v>349</v>
      </c>
      <c r="D252" s="174" t="s">
        <v>82</v>
      </c>
      <c r="E252" s="175">
        <v>8</v>
      </c>
      <c r="F252" s="175">
        <v>0</v>
      </c>
      <c r="G252" s="176">
        <f>E252*F252</f>
        <v>0</v>
      </c>
      <c r="O252" s="170">
        <v>2</v>
      </c>
      <c r="AA252" s="146">
        <v>2</v>
      </c>
      <c r="AB252" s="146">
        <v>7</v>
      </c>
      <c r="AC252" s="146">
        <v>7</v>
      </c>
      <c r="AZ252" s="146">
        <v>2</v>
      </c>
      <c r="BA252" s="146">
        <f>IF(AZ252=1,G252,0)</f>
        <v>0</v>
      </c>
      <c r="BB252" s="146">
        <f>IF(AZ252=2,G252,0)</f>
        <v>0</v>
      </c>
      <c r="BC252" s="146">
        <f>IF(AZ252=3,G252,0)</f>
        <v>0</v>
      </c>
      <c r="BD252" s="146">
        <f>IF(AZ252=4,G252,0)</f>
        <v>0</v>
      </c>
      <c r="BE252" s="146">
        <f>IF(AZ252=5,G252,0)</f>
        <v>0</v>
      </c>
      <c r="CA252" s="177">
        <v>2</v>
      </c>
      <c r="CB252" s="177">
        <v>7</v>
      </c>
      <c r="CZ252" s="146">
        <v>6.3800000000000003E-3</v>
      </c>
    </row>
    <row r="253" spans="1:104" x14ac:dyDescent="0.2">
      <c r="A253" s="178"/>
      <c r="B253" s="179"/>
      <c r="C253" s="272" t="s">
        <v>350</v>
      </c>
      <c r="D253" s="273"/>
      <c r="E253" s="273"/>
      <c r="F253" s="273"/>
      <c r="G253" s="274"/>
      <c r="L253" s="180" t="s">
        <v>350</v>
      </c>
      <c r="O253" s="170">
        <v>3</v>
      </c>
    </row>
    <row r="254" spans="1:104" x14ac:dyDescent="0.2">
      <c r="A254" s="178"/>
      <c r="B254" s="181"/>
      <c r="C254" s="264" t="s">
        <v>351</v>
      </c>
      <c r="D254" s="265"/>
      <c r="E254" s="182">
        <v>8</v>
      </c>
      <c r="F254" s="183"/>
      <c r="G254" s="184"/>
      <c r="M254" s="180" t="s">
        <v>351</v>
      </c>
      <c r="O254" s="170"/>
    </row>
    <row r="255" spans="1:104" x14ac:dyDescent="0.2">
      <c r="A255" s="185"/>
      <c r="B255" s="186" t="s">
        <v>73</v>
      </c>
      <c r="C255" s="187" t="str">
        <f>CONCATENATE(B251," ",C251)</f>
        <v>711 Izolace proti vodě</v>
      </c>
      <c r="D255" s="188"/>
      <c r="E255" s="189"/>
      <c r="F255" s="190"/>
      <c r="G255" s="191">
        <f>SUM(G251:G254)</f>
        <v>0</v>
      </c>
      <c r="O255" s="170">
        <v>4</v>
      </c>
      <c r="BA255" s="192">
        <f>SUM(BA251:BA254)</f>
        <v>0</v>
      </c>
      <c r="BB255" s="192">
        <f>SUM(BB251:BB254)</f>
        <v>0</v>
      </c>
      <c r="BC255" s="192">
        <f>SUM(BC251:BC254)</f>
        <v>0</v>
      </c>
      <c r="BD255" s="192">
        <f>SUM(BD251:BD254)</f>
        <v>0</v>
      </c>
      <c r="BE255" s="192">
        <f>SUM(BE251:BE254)</f>
        <v>0</v>
      </c>
    </row>
    <row r="256" spans="1:104" x14ac:dyDescent="0.2">
      <c r="A256" s="163" t="s">
        <v>70</v>
      </c>
      <c r="B256" s="164" t="s">
        <v>352</v>
      </c>
      <c r="C256" s="165" t="s">
        <v>353</v>
      </c>
      <c r="D256" s="166"/>
      <c r="E256" s="167"/>
      <c r="F256" s="167"/>
      <c r="G256" s="168"/>
      <c r="H256" s="169"/>
      <c r="I256" s="169"/>
      <c r="O256" s="170">
        <v>1</v>
      </c>
    </row>
    <row r="257" spans="1:104" x14ac:dyDescent="0.2">
      <c r="A257" s="171">
        <v>67</v>
      </c>
      <c r="B257" s="172" t="s">
        <v>354</v>
      </c>
      <c r="C257" s="173" t="s">
        <v>355</v>
      </c>
      <c r="D257" s="174" t="s">
        <v>281</v>
      </c>
      <c r="E257" s="175">
        <v>6</v>
      </c>
      <c r="F257" s="175">
        <v>0</v>
      </c>
      <c r="G257" s="176">
        <f>E257*F257</f>
        <v>0</v>
      </c>
      <c r="O257" s="170">
        <v>2</v>
      </c>
      <c r="AA257" s="146">
        <v>2</v>
      </c>
      <c r="AB257" s="146">
        <v>7</v>
      </c>
      <c r="AC257" s="146">
        <v>7</v>
      </c>
      <c r="AZ257" s="146">
        <v>2</v>
      </c>
      <c r="BA257" s="146">
        <f>IF(AZ257=1,G257,0)</f>
        <v>0</v>
      </c>
      <c r="BB257" s="146">
        <f>IF(AZ257=2,G257,0)</f>
        <v>0</v>
      </c>
      <c r="BC257" s="146">
        <f>IF(AZ257=3,G257,0)</f>
        <v>0</v>
      </c>
      <c r="BD257" s="146">
        <f>IF(AZ257=4,G257,0)</f>
        <v>0</v>
      </c>
      <c r="BE257" s="146">
        <f>IF(AZ257=5,G257,0)</f>
        <v>0</v>
      </c>
      <c r="CA257" s="177">
        <v>2</v>
      </c>
      <c r="CB257" s="177">
        <v>7</v>
      </c>
      <c r="CZ257" s="146">
        <v>4.6999999999999999E-4</v>
      </c>
    </row>
    <row r="258" spans="1:104" x14ac:dyDescent="0.2">
      <c r="A258" s="178"/>
      <c r="B258" s="179"/>
      <c r="C258" s="272" t="s">
        <v>307</v>
      </c>
      <c r="D258" s="273"/>
      <c r="E258" s="273"/>
      <c r="F258" s="273"/>
      <c r="G258" s="274"/>
      <c r="L258" s="180" t="s">
        <v>307</v>
      </c>
      <c r="O258" s="170">
        <v>3</v>
      </c>
    </row>
    <row r="259" spans="1:104" x14ac:dyDescent="0.2">
      <c r="A259" s="178"/>
      <c r="B259" s="179"/>
      <c r="C259" s="272"/>
      <c r="D259" s="273"/>
      <c r="E259" s="273"/>
      <c r="F259" s="273"/>
      <c r="G259" s="274"/>
      <c r="L259" s="180"/>
      <c r="O259" s="170">
        <v>3</v>
      </c>
    </row>
    <row r="260" spans="1:104" ht="22.5" x14ac:dyDescent="0.2">
      <c r="A260" s="178"/>
      <c r="B260" s="179"/>
      <c r="C260" s="272" t="s">
        <v>356</v>
      </c>
      <c r="D260" s="273"/>
      <c r="E260" s="273"/>
      <c r="F260" s="273"/>
      <c r="G260" s="274"/>
      <c r="L260" s="180" t="s">
        <v>356</v>
      </c>
      <c r="O260" s="170">
        <v>3</v>
      </c>
    </row>
    <row r="261" spans="1:104" x14ac:dyDescent="0.2">
      <c r="A261" s="171">
        <v>68</v>
      </c>
      <c r="B261" s="172" t="s">
        <v>357</v>
      </c>
      <c r="C261" s="173" t="s">
        <v>358</v>
      </c>
      <c r="D261" s="174" t="s">
        <v>281</v>
      </c>
      <c r="E261" s="175">
        <v>3</v>
      </c>
      <c r="F261" s="175">
        <v>0</v>
      </c>
      <c r="G261" s="176">
        <f>E261*F261</f>
        <v>0</v>
      </c>
      <c r="O261" s="170">
        <v>2</v>
      </c>
      <c r="AA261" s="146">
        <v>2</v>
      </c>
      <c r="AB261" s="146">
        <v>7</v>
      </c>
      <c r="AC261" s="146">
        <v>7</v>
      </c>
      <c r="AZ261" s="146">
        <v>2</v>
      </c>
      <c r="BA261" s="146">
        <f>IF(AZ261=1,G261,0)</f>
        <v>0</v>
      </c>
      <c r="BB261" s="146">
        <f>IF(AZ261=2,G261,0)</f>
        <v>0</v>
      </c>
      <c r="BC261" s="146">
        <f>IF(AZ261=3,G261,0)</f>
        <v>0</v>
      </c>
      <c r="BD261" s="146">
        <f>IF(AZ261=4,G261,0)</f>
        <v>0</v>
      </c>
      <c r="BE261" s="146">
        <f>IF(AZ261=5,G261,0)</f>
        <v>0</v>
      </c>
      <c r="CA261" s="177">
        <v>2</v>
      </c>
      <c r="CB261" s="177">
        <v>7</v>
      </c>
      <c r="CZ261" s="146">
        <v>1.31E-3</v>
      </c>
    </row>
    <row r="262" spans="1:104" x14ac:dyDescent="0.2">
      <c r="A262" s="178"/>
      <c r="B262" s="179"/>
      <c r="C262" s="272" t="s">
        <v>307</v>
      </c>
      <c r="D262" s="273"/>
      <c r="E262" s="273"/>
      <c r="F262" s="273"/>
      <c r="G262" s="274"/>
      <c r="L262" s="180" t="s">
        <v>307</v>
      </c>
      <c r="O262" s="170">
        <v>3</v>
      </c>
    </row>
    <row r="263" spans="1:104" x14ac:dyDescent="0.2">
      <c r="A263" s="178"/>
      <c r="B263" s="179"/>
      <c r="C263" s="272"/>
      <c r="D263" s="273"/>
      <c r="E263" s="273"/>
      <c r="F263" s="273"/>
      <c r="G263" s="274"/>
      <c r="L263" s="180"/>
      <c r="O263" s="170">
        <v>3</v>
      </c>
    </row>
    <row r="264" spans="1:104" ht="22.5" x14ac:dyDescent="0.2">
      <c r="A264" s="178"/>
      <c r="B264" s="179"/>
      <c r="C264" s="272" t="s">
        <v>359</v>
      </c>
      <c r="D264" s="273"/>
      <c r="E264" s="273"/>
      <c r="F264" s="273"/>
      <c r="G264" s="274"/>
      <c r="L264" s="180" t="s">
        <v>359</v>
      </c>
      <c r="O264" s="170">
        <v>3</v>
      </c>
    </row>
    <row r="265" spans="1:104" x14ac:dyDescent="0.2">
      <c r="A265" s="185"/>
      <c r="B265" s="186" t="s">
        <v>73</v>
      </c>
      <c r="C265" s="187" t="str">
        <f>CONCATENATE(B256," ",C256)</f>
        <v>721 Vnitřní kanalizace</v>
      </c>
      <c r="D265" s="188"/>
      <c r="E265" s="189"/>
      <c r="F265" s="190"/>
      <c r="G265" s="191">
        <f>SUM(G256:G264)</f>
        <v>0</v>
      </c>
      <c r="O265" s="170">
        <v>4</v>
      </c>
      <c r="BA265" s="192">
        <f>SUM(BA256:BA264)</f>
        <v>0</v>
      </c>
      <c r="BB265" s="192">
        <f>SUM(BB256:BB264)</f>
        <v>0</v>
      </c>
      <c r="BC265" s="192">
        <f>SUM(BC256:BC264)</f>
        <v>0</v>
      </c>
      <c r="BD265" s="192">
        <f>SUM(BD256:BD264)</f>
        <v>0</v>
      </c>
      <c r="BE265" s="192">
        <f>SUM(BE256:BE264)</f>
        <v>0</v>
      </c>
    </row>
    <row r="266" spans="1:104" x14ac:dyDescent="0.2">
      <c r="A266" s="163" t="s">
        <v>70</v>
      </c>
      <c r="B266" s="164" t="s">
        <v>360</v>
      </c>
      <c r="C266" s="165" t="s">
        <v>361</v>
      </c>
      <c r="D266" s="166"/>
      <c r="E266" s="167"/>
      <c r="F266" s="167"/>
      <c r="G266" s="168"/>
      <c r="H266" s="169"/>
      <c r="I266" s="169"/>
      <c r="O266" s="170">
        <v>1</v>
      </c>
    </row>
    <row r="267" spans="1:104" x14ac:dyDescent="0.2">
      <c r="A267" s="171">
        <v>69</v>
      </c>
      <c r="B267" s="172" t="s">
        <v>362</v>
      </c>
      <c r="C267" s="173" t="s">
        <v>363</v>
      </c>
      <c r="D267" s="174" t="s">
        <v>235</v>
      </c>
      <c r="E267" s="175">
        <v>1</v>
      </c>
      <c r="F267" s="175">
        <v>0</v>
      </c>
      <c r="G267" s="176">
        <f>E267*F267</f>
        <v>0</v>
      </c>
      <c r="O267" s="170">
        <v>2</v>
      </c>
      <c r="AA267" s="146">
        <v>12</v>
      </c>
      <c r="AB267" s="146">
        <v>0</v>
      </c>
      <c r="AC267" s="146">
        <v>57</v>
      </c>
      <c r="AZ267" s="146">
        <v>2</v>
      </c>
      <c r="BA267" s="146">
        <f>IF(AZ267=1,G267,0)</f>
        <v>0</v>
      </c>
      <c r="BB267" s="146">
        <f>IF(AZ267=2,G267,0)</f>
        <v>0</v>
      </c>
      <c r="BC267" s="146">
        <f>IF(AZ267=3,G267,0)</f>
        <v>0</v>
      </c>
      <c r="BD267" s="146">
        <f>IF(AZ267=4,G267,0)</f>
        <v>0</v>
      </c>
      <c r="BE267" s="146">
        <f>IF(AZ267=5,G267,0)</f>
        <v>0</v>
      </c>
      <c r="CA267" s="177">
        <v>12</v>
      </c>
      <c r="CB267" s="177">
        <v>0</v>
      </c>
      <c r="CZ267" s="146">
        <v>0</v>
      </c>
    </row>
    <row r="268" spans="1:104" ht="22.5" x14ac:dyDescent="0.2">
      <c r="A268" s="178"/>
      <c r="B268" s="179"/>
      <c r="C268" s="272" t="s">
        <v>364</v>
      </c>
      <c r="D268" s="273"/>
      <c r="E268" s="273"/>
      <c r="F268" s="273"/>
      <c r="G268" s="274"/>
      <c r="L268" s="180" t="s">
        <v>364</v>
      </c>
      <c r="O268" s="170">
        <v>3</v>
      </c>
    </row>
    <row r="269" spans="1:104" x14ac:dyDescent="0.2">
      <c r="A269" s="185"/>
      <c r="B269" s="186" t="s">
        <v>73</v>
      </c>
      <c r="C269" s="187" t="str">
        <f>CONCATENATE(B266," ",C266)</f>
        <v>722 Vnitřní vodovod</v>
      </c>
      <c r="D269" s="188"/>
      <c r="E269" s="189"/>
      <c r="F269" s="190"/>
      <c r="G269" s="191">
        <f>SUM(G266:G268)</f>
        <v>0</v>
      </c>
      <c r="O269" s="170">
        <v>4</v>
      </c>
      <c r="BA269" s="192">
        <f>SUM(BA266:BA268)</f>
        <v>0</v>
      </c>
      <c r="BB269" s="192">
        <f>SUM(BB266:BB268)</f>
        <v>0</v>
      </c>
      <c r="BC269" s="192">
        <f>SUM(BC266:BC268)</f>
        <v>0</v>
      </c>
      <c r="BD269" s="192">
        <f>SUM(BD266:BD268)</f>
        <v>0</v>
      </c>
      <c r="BE269" s="192">
        <f>SUM(BE266:BE268)</f>
        <v>0</v>
      </c>
    </row>
    <row r="270" spans="1:104" x14ac:dyDescent="0.2">
      <c r="A270" s="163" t="s">
        <v>70</v>
      </c>
      <c r="B270" s="164" t="s">
        <v>365</v>
      </c>
      <c r="C270" s="165" t="s">
        <v>366</v>
      </c>
      <c r="D270" s="166"/>
      <c r="E270" s="167"/>
      <c r="F270" s="167"/>
      <c r="G270" s="168"/>
      <c r="H270" s="169"/>
      <c r="I270" s="169"/>
      <c r="O270" s="170">
        <v>1</v>
      </c>
    </row>
    <row r="271" spans="1:104" ht="22.5" x14ac:dyDescent="0.2">
      <c r="A271" s="171">
        <v>70</v>
      </c>
      <c r="B271" s="172" t="s">
        <v>367</v>
      </c>
      <c r="C271" s="173" t="s">
        <v>368</v>
      </c>
      <c r="D271" s="174" t="s">
        <v>239</v>
      </c>
      <c r="E271" s="175">
        <v>1</v>
      </c>
      <c r="F271" s="175">
        <v>0</v>
      </c>
      <c r="G271" s="176">
        <f>E271*F271</f>
        <v>0</v>
      </c>
      <c r="O271" s="170">
        <v>2</v>
      </c>
      <c r="AA271" s="146">
        <v>12</v>
      </c>
      <c r="AB271" s="146">
        <v>0</v>
      </c>
      <c r="AC271" s="146">
        <v>33</v>
      </c>
      <c r="AZ271" s="146">
        <v>2</v>
      </c>
      <c r="BA271" s="146">
        <f>IF(AZ271=1,G271,0)</f>
        <v>0</v>
      </c>
      <c r="BB271" s="146">
        <f>IF(AZ271=2,G271,0)</f>
        <v>0</v>
      </c>
      <c r="BC271" s="146">
        <f>IF(AZ271=3,G271,0)</f>
        <v>0</v>
      </c>
      <c r="BD271" s="146">
        <f>IF(AZ271=4,G271,0)</f>
        <v>0</v>
      </c>
      <c r="BE271" s="146">
        <f>IF(AZ271=5,G271,0)</f>
        <v>0</v>
      </c>
      <c r="CA271" s="177">
        <v>12</v>
      </c>
      <c r="CB271" s="177">
        <v>0</v>
      </c>
      <c r="CZ271" s="146">
        <v>0</v>
      </c>
    </row>
    <row r="272" spans="1:104" x14ac:dyDescent="0.2">
      <c r="A272" s="178"/>
      <c r="B272" s="179"/>
      <c r="C272" s="272" t="s">
        <v>292</v>
      </c>
      <c r="D272" s="273"/>
      <c r="E272" s="273"/>
      <c r="F272" s="273"/>
      <c r="G272" s="274"/>
      <c r="L272" s="180" t="s">
        <v>292</v>
      </c>
      <c r="O272" s="170">
        <v>3</v>
      </c>
    </row>
    <row r="273" spans="1:104" x14ac:dyDescent="0.2">
      <c r="A273" s="178"/>
      <c r="B273" s="179"/>
      <c r="C273" s="272"/>
      <c r="D273" s="273"/>
      <c r="E273" s="273"/>
      <c r="F273" s="273"/>
      <c r="G273" s="274"/>
      <c r="L273" s="180"/>
      <c r="O273" s="170">
        <v>3</v>
      </c>
    </row>
    <row r="274" spans="1:104" x14ac:dyDescent="0.2">
      <c r="A274" s="178"/>
      <c r="B274" s="179"/>
      <c r="C274" s="272" t="s">
        <v>369</v>
      </c>
      <c r="D274" s="273"/>
      <c r="E274" s="273"/>
      <c r="F274" s="273"/>
      <c r="G274" s="274"/>
      <c r="L274" s="180" t="s">
        <v>369</v>
      </c>
      <c r="O274" s="170">
        <v>3</v>
      </c>
    </row>
    <row r="275" spans="1:104" x14ac:dyDescent="0.2">
      <c r="A275" s="178"/>
      <c r="B275" s="179"/>
      <c r="C275" s="272"/>
      <c r="D275" s="273"/>
      <c r="E275" s="273"/>
      <c r="F275" s="273"/>
      <c r="G275" s="274"/>
      <c r="L275" s="180"/>
      <c r="O275" s="170">
        <v>3</v>
      </c>
    </row>
    <row r="276" spans="1:104" x14ac:dyDescent="0.2">
      <c r="A276" s="178"/>
      <c r="B276" s="179"/>
      <c r="C276" s="272" t="s">
        <v>370</v>
      </c>
      <c r="D276" s="273"/>
      <c r="E276" s="273"/>
      <c r="F276" s="273"/>
      <c r="G276" s="274"/>
      <c r="L276" s="180" t="s">
        <v>370</v>
      </c>
      <c r="O276" s="170">
        <v>3</v>
      </c>
    </row>
    <row r="277" spans="1:104" x14ac:dyDescent="0.2">
      <c r="A277" s="178"/>
      <c r="B277" s="179"/>
      <c r="C277" s="272"/>
      <c r="D277" s="273"/>
      <c r="E277" s="273"/>
      <c r="F277" s="273"/>
      <c r="G277" s="274"/>
      <c r="L277" s="180"/>
      <c r="O277" s="170">
        <v>3</v>
      </c>
    </row>
    <row r="278" spans="1:104" x14ac:dyDescent="0.2">
      <c r="A278" s="178"/>
      <c r="B278" s="179"/>
      <c r="C278" s="272" t="s">
        <v>371</v>
      </c>
      <c r="D278" s="273"/>
      <c r="E278" s="273"/>
      <c r="F278" s="273"/>
      <c r="G278" s="274"/>
      <c r="L278" s="180" t="s">
        <v>371</v>
      </c>
      <c r="O278" s="170">
        <v>3</v>
      </c>
    </row>
    <row r="279" spans="1:104" x14ac:dyDescent="0.2">
      <c r="A279" s="178"/>
      <c r="B279" s="181"/>
      <c r="C279" s="264" t="s">
        <v>372</v>
      </c>
      <c r="D279" s="265"/>
      <c r="E279" s="182">
        <v>1</v>
      </c>
      <c r="F279" s="183"/>
      <c r="G279" s="184"/>
      <c r="M279" s="180" t="s">
        <v>372</v>
      </c>
      <c r="O279" s="170"/>
    </row>
    <row r="280" spans="1:104" ht="22.5" x14ac:dyDescent="0.2">
      <c r="A280" s="171">
        <v>71</v>
      </c>
      <c r="B280" s="172" t="s">
        <v>373</v>
      </c>
      <c r="C280" s="173" t="s">
        <v>374</v>
      </c>
      <c r="D280" s="174" t="s">
        <v>239</v>
      </c>
      <c r="E280" s="175">
        <v>2</v>
      </c>
      <c r="F280" s="175">
        <v>0</v>
      </c>
      <c r="G280" s="176">
        <f>E280*F280</f>
        <v>0</v>
      </c>
      <c r="O280" s="170">
        <v>2</v>
      </c>
      <c r="AA280" s="146">
        <v>12</v>
      </c>
      <c r="AB280" s="146">
        <v>0</v>
      </c>
      <c r="AC280" s="146">
        <v>34</v>
      </c>
      <c r="AZ280" s="146">
        <v>2</v>
      </c>
      <c r="BA280" s="146">
        <f>IF(AZ280=1,G280,0)</f>
        <v>0</v>
      </c>
      <c r="BB280" s="146">
        <f>IF(AZ280=2,G280,0)</f>
        <v>0</v>
      </c>
      <c r="BC280" s="146">
        <f>IF(AZ280=3,G280,0)</f>
        <v>0</v>
      </c>
      <c r="BD280" s="146">
        <f>IF(AZ280=4,G280,0)</f>
        <v>0</v>
      </c>
      <c r="BE280" s="146">
        <f>IF(AZ280=5,G280,0)</f>
        <v>0</v>
      </c>
      <c r="CA280" s="177">
        <v>12</v>
      </c>
      <c r="CB280" s="177">
        <v>0</v>
      </c>
      <c r="CZ280" s="146">
        <v>0</v>
      </c>
    </row>
    <row r="281" spans="1:104" x14ac:dyDescent="0.2">
      <c r="A281" s="178"/>
      <c r="B281" s="179"/>
      <c r="C281" s="272" t="s">
        <v>292</v>
      </c>
      <c r="D281" s="273"/>
      <c r="E281" s="273"/>
      <c r="F281" s="273"/>
      <c r="G281" s="274"/>
      <c r="L281" s="180" t="s">
        <v>292</v>
      </c>
      <c r="O281" s="170">
        <v>3</v>
      </c>
    </row>
    <row r="282" spans="1:104" x14ac:dyDescent="0.2">
      <c r="A282" s="178"/>
      <c r="B282" s="179"/>
      <c r="C282" s="272"/>
      <c r="D282" s="273"/>
      <c r="E282" s="273"/>
      <c r="F282" s="273"/>
      <c r="G282" s="274"/>
      <c r="L282" s="180"/>
      <c r="O282" s="170">
        <v>3</v>
      </c>
    </row>
    <row r="283" spans="1:104" ht="22.5" x14ac:dyDescent="0.2">
      <c r="A283" s="178"/>
      <c r="B283" s="179"/>
      <c r="C283" s="272" t="s">
        <v>375</v>
      </c>
      <c r="D283" s="273"/>
      <c r="E283" s="273"/>
      <c r="F283" s="273"/>
      <c r="G283" s="274"/>
      <c r="L283" s="180" t="s">
        <v>375</v>
      </c>
      <c r="O283" s="170">
        <v>3</v>
      </c>
    </row>
    <row r="284" spans="1:104" ht="22.5" x14ac:dyDescent="0.2">
      <c r="A284" s="178"/>
      <c r="B284" s="179"/>
      <c r="C284" s="272" t="s">
        <v>376</v>
      </c>
      <c r="D284" s="273"/>
      <c r="E284" s="273"/>
      <c r="F284" s="273"/>
      <c r="G284" s="274"/>
      <c r="L284" s="180" t="s">
        <v>376</v>
      </c>
      <c r="O284" s="170">
        <v>3</v>
      </c>
    </row>
    <row r="285" spans="1:104" x14ac:dyDescent="0.2">
      <c r="A285" s="178"/>
      <c r="B285" s="179"/>
      <c r="C285" s="272" t="s">
        <v>377</v>
      </c>
      <c r="D285" s="273"/>
      <c r="E285" s="273"/>
      <c r="F285" s="273"/>
      <c r="G285" s="274"/>
      <c r="L285" s="180" t="s">
        <v>377</v>
      </c>
      <c r="O285" s="170">
        <v>3</v>
      </c>
    </row>
    <row r="286" spans="1:104" x14ac:dyDescent="0.2">
      <c r="A286" s="178"/>
      <c r="B286" s="181"/>
      <c r="C286" s="264" t="s">
        <v>378</v>
      </c>
      <c r="D286" s="265"/>
      <c r="E286" s="182">
        <v>2</v>
      </c>
      <c r="F286" s="183"/>
      <c r="G286" s="184"/>
      <c r="M286" s="180" t="s">
        <v>378</v>
      </c>
      <c r="O286" s="170"/>
    </row>
    <row r="287" spans="1:104" ht="22.5" x14ac:dyDescent="0.2">
      <c r="A287" s="171">
        <v>72</v>
      </c>
      <c r="B287" s="172" t="s">
        <v>379</v>
      </c>
      <c r="C287" s="173" t="s">
        <v>380</v>
      </c>
      <c r="D287" s="174" t="s">
        <v>239</v>
      </c>
      <c r="E287" s="175">
        <v>2</v>
      </c>
      <c r="F287" s="175">
        <v>0</v>
      </c>
      <c r="G287" s="176">
        <f>E287*F287</f>
        <v>0</v>
      </c>
      <c r="O287" s="170">
        <v>2</v>
      </c>
      <c r="AA287" s="146">
        <v>12</v>
      </c>
      <c r="AB287" s="146">
        <v>0</v>
      </c>
      <c r="AC287" s="146">
        <v>35</v>
      </c>
      <c r="AZ287" s="146">
        <v>2</v>
      </c>
      <c r="BA287" s="146">
        <f>IF(AZ287=1,G287,0)</f>
        <v>0</v>
      </c>
      <c r="BB287" s="146">
        <f>IF(AZ287=2,G287,0)</f>
        <v>0</v>
      </c>
      <c r="BC287" s="146">
        <f>IF(AZ287=3,G287,0)</f>
        <v>0</v>
      </c>
      <c r="BD287" s="146">
        <f>IF(AZ287=4,G287,0)</f>
        <v>0</v>
      </c>
      <c r="BE287" s="146">
        <f>IF(AZ287=5,G287,0)</f>
        <v>0</v>
      </c>
      <c r="CA287" s="177">
        <v>12</v>
      </c>
      <c r="CB287" s="177">
        <v>0</v>
      </c>
      <c r="CZ287" s="146">
        <v>0</v>
      </c>
    </row>
    <row r="288" spans="1:104" x14ac:dyDescent="0.2">
      <c r="A288" s="178"/>
      <c r="B288" s="179"/>
      <c r="C288" s="272" t="s">
        <v>292</v>
      </c>
      <c r="D288" s="273"/>
      <c r="E288" s="273"/>
      <c r="F288" s="273"/>
      <c r="G288" s="274"/>
      <c r="L288" s="180" t="s">
        <v>292</v>
      </c>
      <c r="O288" s="170">
        <v>3</v>
      </c>
    </row>
    <row r="289" spans="1:104" x14ac:dyDescent="0.2">
      <c r="A289" s="178"/>
      <c r="B289" s="179"/>
      <c r="C289" s="272"/>
      <c r="D289" s="273"/>
      <c r="E289" s="273"/>
      <c r="F289" s="273"/>
      <c r="G289" s="274"/>
      <c r="L289" s="180"/>
      <c r="O289" s="170">
        <v>3</v>
      </c>
    </row>
    <row r="290" spans="1:104" x14ac:dyDescent="0.2">
      <c r="A290" s="178"/>
      <c r="B290" s="179"/>
      <c r="C290" s="272" t="s">
        <v>381</v>
      </c>
      <c r="D290" s="273"/>
      <c r="E290" s="273"/>
      <c r="F290" s="273"/>
      <c r="G290" s="274"/>
      <c r="L290" s="180" t="s">
        <v>381</v>
      </c>
      <c r="O290" s="170">
        <v>3</v>
      </c>
    </row>
    <row r="291" spans="1:104" x14ac:dyDescent="0.2">
      <c r="A291" s="178"/>
      <c r="B291" s="179"/>
      <c r="C291" s="272"/>
      <c r="D291" s="273"/>
      <c r="E291" s="273"/>
      <c r="F291" s="273"/>
      <c r="G291" s="274"/>
      <c r="L291" s="180"/>
      <c r="O291" s="170">
        <v>3</v>
      </c>
    </row>
    <row r="292" spans="1:104" x14ac:dyDescent="0.2">
      <c r="A292" s="178"/>
      <c r="B292" s="179"/>
      <c r="C292" s="272" t="s">
        <v>382</v>
      </c>
      <c r="D292" s="273"/>
      <c r="E292" s="273"/>
      <c r="F292" s="273"/>
      <c r="G292" s="274"/>
      <c r="L292" s="180" t="s">
        <v>382</v>
      </c>
      <c r="O292" s="170">
        <v>3</v>
      </c>
    </row>
    <row r="293" spans="1:104" x14ac:dyDescent="0.2">
      <c r="A293" s="178"/>
      <c r="B293" s="179"/>
      <c r="C293" s="272"/>
      <c r="D293" s="273"/>
      <c r="E293" s="273"/>
      <c r="F293" s="273"/>
      <c r="G293" s="274"/>
      <c r="L293" s="180"/>
      <c r="O293" s="170">
        <v>3</v>
      </c>
    </row>
    <row r="294" spans="1:104" x14ac:dyDescent="0.2">
      <c r="A294" s="178"/>
      <c r="B294" s="179"/>
      <c r="C294" s="272" t="s">
        <v>383</v>
      </c>
      <c r="D294" s="273"/>
      <c r="E294" s="273"/>
      <c r="F294" s="273"/>
      <c r="G294" s="274"/>
      <c r="L294" s="180" t="s">
        <v>383</v>
      </c>
      <c r="O294" s="170">
        <v>3</v>
      </c>
    </row>
    <row r="295" spans="1:104" x14ac:dyDescent="0.2">
      <c r="A295" s="178"/>
      <c r="B295" s="181"/>
      <c r="C295" s="264" t="s">
        <v>384</v>
      </c>
      <c r="D295" s="265"/>
      <c r="E295" s="182">
        <v>2</v>
      </c>
      <c r="F295" s="183"/>
      <c r="G295" s="184"/>
      <c r="M295" s="180" t="s">
        <v>384</v>
      </c>
      <c r="O295" s="170"/>
    </row>
    <row r="296" spans="1:104" x14ac:dyDescent="0.2">
      <c r="A296" s="171">
        <v>73</v>
      </c>
      <c r="B296" s="172" t="s">
        <v>385</v>
      </c>
      <c r="C296" s="173" t="s">
        <v>386</v>
      </c>
      <c r="D296" s="174" t="s">
        <v>59</v>
      </c>
      <c r="E296" s="175"/>
      <c r="F296" s="175">
        <v>0</v>
      </c>
      <c r="G296" s="176">
        <f>E296*F296</f>
        <v>0</v>
      </c>
      <c r="O296" s="170">
        <v>2</v>
      </c>
      <c r="AA296" s="146">
        <v>7</v>
      </c>
      <c r="AB296" s="146">
        <v>1002</v>
      </c>
      <c r="AC296" s="146">
        <v>5</v>
      </c>
      <c r="AZ296" s="146">
        <v>2</v>
      </c>
      <c r="BA296" s="146">
        <f>IF(AZ296=1,G296,0)</f>
        <v>0</v>
      </c>
      <c r="BB296" s="146">
        <f>IF(AZ296=2,G296,0)</f>
        <v>0</v>
      </c>
      <c r="BC296" s="146">
        <f>IF(AZ296=3,G296,0)</f>
        <v>0</v>
      </c>
      <c r="BD296" s="146">
        <f>IF(AZ296=4,G296,0)</f>
        <v>0</v>
      </c>
      <c r="BE296" s="146">
        <f>IF(AZ296=5,G296,0)</f>
        <v>0</v>
      </c>
      <c r="CA296" s="177">
        <v>7</v>
      </c>
      <c r="CB296" s="177">
        <v>1002</v>
      </c>
      <c r="CZ296" s="146">
        <v>0</v>
      </c>
    </row>
    <row r="297" spans="1:104" x14ac:dyDescent="0.2">
      <c r="A297" s="185"/>
      <c r="B297" s="186" t="s">
        <v>73</v>
      </c>
      <c r="C297" s="187" t="str">
        <f>CONCATENATE(B270," ",C270)</f>
        <v>767 Konstrukce zámečnické</v>
      </c>
      <c r="D297" s="188"/>
      <c r="E297" s="189"/>
      <c r="F297" s="190"/>
      <c r="G297" s="191">
        <f>SUM(G270:G296)</f>
        <v>0</v>
      </c>
      <c r="O297" s="170">
        <v>4</v>
      </c>
      <c r="BA297" s="192">
        <f>SUM(BA270:BA296)</f>
        <v>0</v>
      </c>
      <c r="BB297" s="192">
        <f>SUM(BB270:BB296)</f>
        <v>0</v>
      </c>
      <c r="BC297" s="192">
        <f>SUM(BC270:BC296)</f>
        <v>0</v>
      </c>
      <c r="BD297" s="192">
        <f>SUM(BD270:BD296)</f>
        <v>0</v>
      </c>
      <c r="BE297" s="192">
        <f>SUM(BE270:BE296)</f>
        <v>0</v>
      </c>
    </row>
    <row r="298" spans="1:104" x14ac:dyDescent="0.2">
      <c r="A298" s="163" t="s">
        <v>70</v>
      </c>
      <c r="B298" s="164" t="s">
        <v>387</v>
      </c>
      <c r="C298" s="165" t="s">
        <v>388</v>
      </c>
      <c r="D298" s="166"/>
      <c r="E298" s="167"/>
      <c r="F298" s="167"/>
      <c r="G298" s="168"/>
      <c r="H298" s="169"/>
      <c r="I298" s="169"/>
      <c r="O298" s="170">
        <v>1</v>
      </c>
    </row>
    <row r="299" spans="1:104" x14ac:dyDescent="0.2">
      <c r="A299" s="171">
        <v>74</v>
      </c>
      <c r="B299" s="172" t="s">
        <v>389</v>
      </c>
      <c r="C299" s="173" t="s">
        <v>390</v>
      </c>
      <c r="D299" s="174" t="s">
        <v>235</v>
      </c>
      <c r="E299" s="175">
        <v>1</v>
      </c>
      <c r="F299" s="175">
        <v>0</v>
      </c>
      <c r="G299" s="176">
        <f>E299*F299</f>
        <v>0</v>
      </c>
      <c r="O299" s="170">
        <v>2</v>
      </c>
      <c r="AA299" s="146">
        <v>12</v>
      </c>
      <c r="AB299" s="146">
        <v>0</v>
      </c>
      <c r="AC299" s="146">
        <v>56</v>
      </c>
      <c r="AZ299" s="146">
        <v>4</v>
      </c>
      <c r="BA299" s="146">
        <f>IF(AZ299=1,G299,0)</f>
        <v>0</v>
      </c>
      <c r="BB299" s="146">
        <f>IF(AZ299=2,G299,0)</f>
        <v>0</v>
      </c>
      <c r="BC299" s="146">
        <f>IF(AZ299=3,G299,0)</f>
        <v>0</v>
      </c>
      <c r="BD299" s="146">
        <f>IF(AZ299=4,G299,0)</f>
        <v>0</v>
      </c>
      <c r="BE299" s="146">
        <f>IF(AZ299=5,G299,0)</f>
        <v>0</v>
      </c>
      <c r="CA299" s="177">
        <v>12</v>
      </c>
      <c r="CB299" s="177">
        <v>0</v>
      </c>
      <c r="CZ299" s="146">
        <v>0</v>
      </c>
    </row>
    <row r="300" spans="1:104" x14ac:dyDescent="0.2">
      <c r="A300" s="185"/>
      <c r="B300" s="186" t="s">
        <v>73</v>
      </c>
      <c r="C300" s="187" t="str">
        <f>CONCATENATE(B298," ",C298)</f>
        <v>M21 Elektromontáže</v>
      </c>
      <c r="D300" s="188"/>
      <c r="E300" s="189"/>
      <c r="F300" s="190"/>
      <c r="G300" s="191">
        <f>SUM(G298:G299)</f>
        <v>0</v>
      </c>
      <c r="O300" s="170">
        <v>4</v>
      </c>
      <c r="BA300" s="192">
        <f>SUM(BA298:BA299)</f>
        <v>0</v>
      </c>
      <c r="BB300" s="192">
        <f>SUM(BB298:BB299)</f>
        <v>0</v>
      </c>
      <c r="BC300" s="192">
        <f>SUM(BC298:BC299)</f>
        <v>0</v>
      </c>
      <c r="BD300" s="192">
        <f>SUM(BD298:BD299)</f>
        <v>0</v>
      </c>
      <c r="BE300" s="192">
        <f>SUM(BE298:BE299)</f>
        <v>0</v>
      </c>
    </row>
    <row r="301" spans="1:104" x14ac:dyDescent="0.2">
      <c r="A301" s="163" t="s">
        <v>70</v>
      </c>
      <c r="B301" s="164" t="s">
        <v>391</v>
      </c>
      <c r="C301" s="165" t="s">
        <v>392</v>
      </c>
      <c r="D301" s="166"/>
      <c r="E301" s="167"/>
      <c r="F301" s="167"/>
      <c r="G301" s="168"/>
      <c r="H301" s="169"/>
      <c r="I301" s="169"/>
      <c r="O301" s="170">
        <v>1</v>
      </c>
    </row>
    <row r="302" spans="1:104" x14ac:dyDescent="0.2">
      <c r="A302" s="171">
        <v>75</v>
      </c>
      <c r="B302" s="172" t="s">
        <v>393</v>
      </c>
      <c r="C302" s="173" t="s">
        <v>394</v>
      </c>
      <c r="D302" s="174" t="s">
        <v>235</v>
      </c>
      <c r="E302" s="175">
        <v>2</v>
      </c>
      <c r="F302" s="175">
        <v>0</v>
      </c>
      <c r="G302" s="176">
        <f>E302*F302</f>
        <v>0</v>
      </c>
      <c r="O302" s="170">
        <v>2</v>
      </c>
      <c r="AA302" s="146">
        <v>12</v>
      </c>
      <c r="AB302" s="146">
        <v>0</v>
      </c>
      <c r="AC302" s="146">
        <v>58</v>
      </c>
      <c r="AZ302" s="146">
        <v>4</v>
      </c>
      <c r="BA302" s="146">
        <f>IF(AZ302=1,G302,0)</f>
        <v>0</v>
      </c>
      <c r="BB302" s="146">
        <f>IF(AZ302=2,G302,0)</f>
        <v>0</v>
      </c>
      <c r="BC302" s="146">
        <f>IF(AZ302=3,G302,0)</f>
        <v>0</v>
      </c>
      <c r="BD302" s="146">
        <f>IF(AZ302=4,G302,0)</f>
        <v>0</v>
      </c>
      <c r="BE302" s="146">
        <f>IF(AZ302=5,G302,0)</f>
        <v>0</v>
      </c>
      <c r="CA302" s="177">
        <v>12</v>
      </c>
      <c r="CB302" s="177">
        <v>0</v>
      </c>
      <c r="CZ302" s="146">
        <v>0</v>
      </c>
    </row>
    <row r="303" spans="1:104" ht="22.5" x14ac:dyDescent="0.2">
      <c r="A303" s="178"/>
      <c r="B303" s="179"/>
      <c r="C303" s="272" t="s">
        <v>395</v>
      </c>
      <c r="D303" s="273"/>
      <c r="E303" s="273"/>
      <c r="F303" s="273"/>
      <c r="G303" s="274"/>
      <c r="L303" s="180" t="s">
        <v>395</v>
      </c>
      <c r="O303" s="170">
        <v>3</v>
      </c>
    </row>
    <row r="304" spans="1:104" x14ac:dyDescent="0.2">
      <c r="A304" s="178"/>
      <c r="B304" s="179"/>
      <c r="C304" s="272"/>
      <c r="D304" s="273"/>
      <c r="E304" s="273"/>
      <c r="F304" s="273"/>
      <c r="G304" s="274"/>
      <c r="L304" s="180"/>
      <c r="O304" s="170">
        <v>3</v>
      </c>
    </row>
    <row r="305" spans="1:104" x14ac:dyDescent="0.2">
      <c r="A305" s="178"/>
      <c r="B305" s="179"/>
      <c r="C305" s="272" t="s">
        <v>396</v>
      </c>
      <c r="D305" s="273"/>
      <c r="E305" s="273"/>
      <c r="F305" s="273"/>
      <c r="G305" s="274"/>
      <c r="L305" s="180" t="s">
        <v>396</v>
      </c>
      <c r="O305" s="170">
        <v>3</v>
      </c>
    </row>
    <row r="306" spans="1:104" x14ac:dyDescent="0.2">
      <c r="A306" s="185"/>
      <c r="B306" s="186" t="s">
        <v>73</v>
      </c>
      <c r="C306" s="187" t="str">
        <f>CONCATENATE(B301," ",C301)</f>
        <v>M24 Montáže vzduchotechnických zařízení</v>
      </c>
      <c r="D306" s="188"/>
      <c r="E306" s="189"/>
      <c r="F306" s="190"/>
      <c r="G306" s="191">
        <f>SUM(G301:G305)</f>
        <v>0</v>
      </c>
      <c r="O306" s="170">
        <v>4</v>
      </c>
      <c r="BA306" s="192">
        <f>SUM(BA301:BA305)</f>
        <v>0</v>
      </c>
      <c r="BB306" s="192">
        <f>SUM(BB301:BB305)</f>
        <v>0</v>
      </c>
      <c r="BC306" s="192">
        <f>SUM(BC301:BC305)</f>
        <v>0</v>
      </c>
      <c r="BD306" s="192">
        <f>SUM(BD301:BD305)</f>
        <v>0</v>
      </c>
      <c r="BE306" s="192">
        <f>SUM(BE301:BE305)</f>
        <v>0</v>
      </c>
    </row>
    <row r="307" spans="1:104" x14ac:dyDescent="0.2">
      <c r="A307" s="163" t="s">
        <v>70</v>
      </c>
      <c r="B307" s="164" t="s">
        <v>397</v>
      </c>
      <c r="C307" s="165" t="s">
        <v>398</v>
      </c>
      <c r="D307" s="166"/>
      <c r="E307" s="167"/>
      <c r="F307" s="167"/>
      <c r="G307" s="168"/>
      <c r="H307" s="169"/>
      <c r="I307" s="169"/>
      <c r="O307" s="170">
        <v>1</v>
      </c>
    </row>
    <row r="308" spans="1:104" x14ac:dyDescent="0.2">
      <c r="A308" s="171">
        <v>76</v>
      </c>
      <c r="B308" s="172" t="s">
        <v>399</v>
      </c>
      <c r="C308" s="173" t="s">
        <v>400</v>
      </c>
      <c r="D308" s="174" t="s">
        <v>161</v>
      </c>
      <c r="E308" s="175">
        <v>185.85569599999999</v>
      </c>
      <c r="F308" s="175">
        <v>0</v>
      </c>
      <c r="G308" s="176">
        <f>E308*F308</f>
        <v>0</v>
      </c>
      <c r="O308" s="170">
        <v>2</v>
      </c>
      <c r="AA308" s="146">
        <v>8</v>
      </c>
      <c r="AB308" s="146">
        <v>0</v>
      </c>
      <c r="AC308" s="146">
        <v>3</v>
      </c>
      <c r="AZ308" s="146">
        <v>1</v>
      </c>
      <c r="BA308" s="146">
        <f>IF(AZ308=1,G308,0)</f>
        <v>0</v>
      </c>
      <c r="BB308" s="146">
        <f>IF(AZ308=2,G308,0)</f>
        <v>0</v>
      </c>
      <c r="BC308" s="146">
        <f>IF(AZ308=3,G308,0)</f>
        <v>0</v>
      </c>
      <c r="BD308" s="146">
        <f>IF(AZ308=4,G308,0)</f>
        <v>0</v>
      </c>
      <c r="BE308" s="146">
        <f>IF(AZ308=5,G308,0)</f>
        <v>0</v>
      </c>
      <c r="CA308" s="177">
        <v>8</v>
      </c>
      <c r="CB308" s="177">
        <v>0</v>
      </c>
      <c r="CZ308" s="146">
        <v>0</v>
      </c>
    </row>
    <row r="309" spans="1:104" x14ac:dyDescent="0.2">
      <c r="A309" s="171">
        <v>77</v>
      </c>
      <c r="B309" s="172" t="s">
        <v>401</v>
      </c>
      <c r="C309" s="173" t="s">
        <v>402</v>
      </c>
      <c r="D309" s="174" t="s">
        <v>161</v>
      </c>
      <c r="E309" s="175">
        <v>3531.2582240000002</v>
      </c>
      <c r="F309" s="175">
        <v>0</v>
      </c>
      <c r="G309" s="176">
        <f>E309*F309</f>
        <v>0</v>
      </c>
      <c r="O309" s="170">
        <v>2</v>
      </c>
      <c r="AA309" s="146">
        <v>8</v>
      </c>
      <c r="AB309" s="146">
        <v>0</v>
      </c>
      <c r="AC309" s="146">
        <v>3</v>
      </c>
      <c r="AZ309" s="146">
        <v>1</v>
      </c>
      <c r="BA309" s="146">
        <f>IF(AZ309=1,G309,0)</f>
        <v>0</v>
      </c>
      <c r="BB309" s="146">
        <f>IF(AZ309=2,G309,0)</f>
        <v>0</v>
      </c>
      <c r="BC309" s="146">
        <f>IF(AZ309=3,G309,0)</f>
        <v>0</v>
      </c>
      <c r="BD309" s="146">
        <f>IF(AZ309=4,G309,0)</f>
        <v>0</v>
      </c>
      <c r="BE309" s="146">
        <f>IF(AZ309=5,G309,0)</f>
        <v>0</v>
      </c>
      <c r="CA309" s="177">
        <v>8</v>
      </c>
      <c r="CB309" s="177">
        <v>0</v>
      </c>
      <c r="CZ309" s="146">
        <v>0</v>
      </c>
    </row>
    <row r="310" spans="1:104" x14ac:dyDescent="0.2">
      <c r="A310" s="171">
        <v>78</v>
      </c>
      <c r="B310" s="172" t="s">
        <v>403</v>
      </c>
      <c r="C310" s="173" t="s">
        <v>404</v>
      </c>
      <c r="D310" s="174" t="s">
        <v>161</v>
      </c>
      <c r="E310" s="175">
        <v>185.85569599999999</v>
      </c>
      <c r="F310" s="175">
        <v>0</v>
      </c>
      <c r="G310" s="176">
        <f>E310*F310</f>
        <v>0</v>
      </c>
      <c r="O310" s="170">
        <v>2</v>
      </c>
      <c r="AA310" s="146">
        <v>8</v>
      </c>
      <c r="AB310" s="146">
        <v>0</v>
      </c>
      <c r="AC310" s="146">
        <v>3</v>
      </c>
      <c r="AZ310" s="146">
        <v>1</v>
      </c>
      <c r="BA310" s="146">
        <f>IF(AZ310=1,G310,0)</f>
        <v>0</v>
      </c>
      <c r="BB310" s="146">
        <f>IF(AZ310=2,G310,0)</f>
        <v>0</v>
      </c>
      <c r="BC310" s="146">
        <f>IF(AZ310=3,G310,0)</f>
        <v>0</v>
      </c>
      <c r="BD310" s="146">
        <f>IF(AZ310=4,G310,0)</f>
        <v>0</v>
      </c>
      <c r="BE310" s="146">
        <f>IF(AZ310=5,G310,0)</f>
        <v>0</v>
      </c>
      <c r="CA310" s="177">
        <v>8</v>
      </c>
      <c r="CB310" s="177">
        <v>0</v>
      </c>
      <c r="CZ310" s="146">
        <v>0</v>
      </c>
    </row>
    <row r="311" spans="1:104" x14ac:dyDescent="0.2">
      <c r="A311" s="171">
        <v>79</v>
      </c>
      <c r="B311" s="172" t="s">
        <v>405</v>
      </c>
      <c r="C311" s="173" t="s">
        <v>406</v>
      </c>
      <c r="D311" s="174" t="s">
        <v>161</v>
      </c>
      <c r="E311" s="175">
        <v>185.85569599999999</v>
      </c>
      <c r="F311" s="175">
        <v>0</v>
      </c>
      <c r="G311" s="176">
        <f>E311*F311</f>
        <v>0</v>
      </c>
      <c r="O311" s="170">
        <v>2</v>
      </c>
      <c r="AA311" s="146">
        <v>8</v>
      </c>
      <c r="AB311" s="146">
        <v>0</v>
      </c>
      <c r="AC311" s="146">
        <v>3</v>
      </c>
      <c r="AZ311" s="146">
        <v>1</v>
      </c>
      <c r="BA311" s="146">
        <f>IF(AZ311=1,G311,0)</f>
        <v>0</v>
      </c>
      <c r="BB311" s="146">
        <f>IF(AZ311=2,G311,0)</f>
        <v>0</v>
      </c>
      <c r="BC311" s="146">
        <f>IF(AZ311=3,G311,0)</f>
        <v>0</v>
      </c>
      <c r="BD311" s="146">
        <f>IF(AZ311=4,G311,0)</f>
        <v>0</v>
      </c>
      <c r="BE311" s="146">
        <f>IF(AZ311=5,G311,0)</f>
        <v>0</v>
      </c>
      <c r="CA311" s="177">
        <v>8</v>
      </c>
      <c r="CB311" s="177">
        <v>0</v>
      </c>
      <c r="CZ311" s="146">
        <v>0</v>
      </c>
    </row>
    <row r="312" spans="1:104" x14ac:dyDescent="0.2">
      <c r="A312" s="185"/>
      <c r="B312" s="186" t="s">
        <v>73</v>
      </c>
      <c r="C312" s="187" t="str">
        <f>CONCATENATE(B307," ",C307)</f>
        <v>D96 Přesuny suti a vybouraných hmot</v>
      </c>
      <c r="D312" s="188"/>
      <c r="E312" s="189"/>
      <c r="F312" s="190"/>
      <c r="G312" s="191">
        <f>SUM(G307:G311)</f>
        <v>0</v>
      </c>
      <c r="O312" s="170">
        <v>4</v>
      </c>
      <c r="BA312" s="192">
        <f>SUM(BA307:BA311)</f>
        <v>0</v>
      </c>
      <c r="BB312" s="192">
        <f>SUM(BB307:BB311)</f>
        <v>0</v>
      </c>
      <c r="BC312" s="192">
        <f>SUM(BC307:BC311)</f>
        <v>0</v>
      </c>
      <c r="BD312" s="192">
        <f>SUM(BD307:BD311)</f>
        <v>0</v>
      </c>
      <c r="BE312" s="192">
        <f>SUM(BE307:BE311)</f>
        <v>0</v>
      </c>
    </row>
    <row r="313" spans="1:104" x14ac:dyDescent="0.2">
      <c r="E313" s="146"/>
    </row>
    <row r="314" spans="1:104" x14ac:dyDescent="0.2">
      <c r="E314" s="146"/>
    </row>
    <row r="315" spans="1:104" x14ac:dyDescent="0.2">
      <c r="E315" s="146"/>
    </row>
    <row r="316" spans="1:104" x14ac:dyDescent="0.2">
      <c r="E316" s="146"/>
    </row>
    <row r="317" spans="1:104" x14ac:dyDescent="0.2">
      <c r="E317" s="146"/>
    </row>
    <row r="318" spans="1:104" x14ac:dyDescent="0.2">
      <c r="E318" s="146"/>
    </row>
    <row r="319" spans="1:104" x14ac:dyDescent="0.2">
      <c r="E319" s="146"/>
    </row>
    <row r="320" spans="1:104" x14ac:dyDescent="0.2">
      <c r="E320" s="146"/>
    </row>
    <row r="321" spans="1:7" x14ac:dyDescent="0.2">
      <c r="E321" s="146"/>
    </row>
    <row r="322" spans="1:7" x14ac:dyDescent="0.2">
      <c r="E322" s="146"/>
    </row>
    <row r="323" spans="1:7" x14ac:dyDescent="0.2">
      <c r="E323" s="146"/>
    </row>
    <row r="324" spans="1:7" x14ac:dyDescent="0.2">
      <c r="E324" s="146"/>
    </row>
    <row r="325" spans="1:7" x14ac:dyDescent="0.2">
      <c r="E325" s="146"/>
    </row>
    <row r="326" spans="1:7" x14ac:dyDescent="0.2">
      <c r="E326" s="146"/>
    </row>
    <row r="327" spans="1:7" x14ac:dyDescent="0.2">
      <c r="E327" s="146"/>
    </row>
    <row r="328" spans="1:7" x14ac:dyDescent="0.2">
      <c r="E328" s="146"/>
    </row>
    <row r="329" spans="1:7" x14ac:dyDescent="0.2">
      <c r="E329" s="146"/>
    </row>
    <row r="330" spans="1:7" x14ac:dyDescent="0.2">
      <c r="E330" s="146"/>
    </row>
    <row r="331" spans="1:7" x14ac:dyDescent="0.2">
      <c r="E331" s="146"/>
    </row>
    <row r="332" spans="1:7" x14ac:dyDescent="0.2">
      <c r="E332" s="146"/>
    </row>
    <row r="333" spans="1:7" x14ac:dyDescent="0.2">
      <c r="E333" s="146"/>
    </row>
    <row r="334" spans="1:7" x14ac:dyDescent="0.2">
      <c r="E334" s="146"/>
    </row>
    <row r="335" spans="1:7" x14ac:dyDescent="0.2">
      <c r="E335" s="146"/>
    </row>
    <row r="336" spans="1:7" x14ac:dyDescent="0.2">
      <c r="A336" s="193"/>
      <c r="B336" s="193"/>
      <c r="C336" s="193"/>
      <c r="D336" s="193"/>
      <c r="E336" s="193"/>
      <c r="F336" s="193"/>
      <c r="G336" s="193"/>
    </row>
    <row r="337" spans="1:7" x14ac:dyDescent="0.2">
      <c r="A337" s="193"/>
      <c r="B337" s="193"/>
      <c r="C337" s="193"/>
      <c r="D337" s="193"/>
      <c r="E337" s="193"/>
      <c r="F337" s="193"/>
      <c r="G337" s="193"/>
    </row>
    <row r="338" spans="1:7" x14ac:dyDescent="0.2">
      <c r="A338" s="193"/>
      <c r="B338" s="193"/>
      <c r="C338" s="193"/>
      <c r="D338" s="193"/>
      <c r="E338" s="193"/>
      <c r="F338" s="193"/>
      <c r="G338" s="193"/>
    </row>
    <row r="339" spans="1:7" x14ac:dyDescent="0.2">
      <c r="A339" s="193"/>
      <c r="B339" s="193"/>
      <c r="C339" s="193"/>
      <c r="D339" s="193"/>
      <c r="E339" s="193"/>
      <c r="F339" s="193"/>
      <c r="G339" s="193"/>
    </row>
    <row r="340" spans="1:7" x14ac:dyDescent="0.2">
      <c r="E340" s="146"/>
    </row>
    <row r="341" spans="1:7" x14ac:dyDescent="0.2">
      <c r="E341" s="146"/>
    </row>
    <row r="342" spans="1:7" x14ac:dyDescent="0.2">
      <c r="E342" s="146"/>
    </row>
    <row r="343" spans="1:7" x14ac:dyDescent="0.2">
      <c r="E343" s="146"/>
    </row>
    <row r="344" spans="1:7" x14ac:dyDescent="0.2">
      <c r="E344" s="146"/>
    </row>
    <row r="345" spans="1:7" x14ac:dyDescent="0.2">
      <c r="E345" s="146"/>
    </row>
    <row r="346" spans="1:7" x14ac:dyDescent="0.2">
      <c r="E346" s="146"/>
    </row>
    <row r="347" spans="1:7" x14ac:dyDescent="0.2">
      <c r="E347" s="146"/>
    </row>
    <row r="348" spans="1:7" x14ac:dyDescent="0.2">
      <c r="E348" s="146"/>
    </row>
    <row r="349" spans="1:7" x14ac:dyDescent="0.2">
      <c r="E349" s="146"/>
    </row>
    <row r="350" spans="1:7" x14ac:dyDescent="0.2">
      <c r="E350" s="146"/>
    </row>
    <row r="351" spans="1:7" x14ac:dyDescent="0.2">
      <c r="E351" s="146"/>
    </row>
    <row r="352" spans="1:7" x14ac:dyDescent="0.2">
      <c r="E352" s="146"/>
    </row>
    <row r="353" spans="5:5" x14ac:dyDescent="0.2">
      <c r="E353" s="146"/>
    </row>
    <row r="354" spans="5:5" x14ac:dyDescent="0.2">
      <c r="E354" s="146"/>
    </row>
    <row r="355" spans="5:5" x14ac:dyDescent="0.2">
      <c r="E355" s="146"/>
    </row>
    <row r="356" spans="5:5" x14ac:dyDescent="0.2">
      <c r="E356" s="146"/>
    </row>
    <row r="357" spans="5:5" x14ac:dyDescent="0.2">
      <c r="E357" s="146"/>
    </row>
    <row r="358" spans="5:5" x14ac:dyDescent="0.2">
      <c r="E358" s="146"/>
    </row>
    <row r="359" spans="5:5" x14ac:dyDescent="0.2">
      <c r="E359" s="146"/>
    </row>
    <row r="360" spans="5:5" x14ac:dyDescent="0.2">
      <c r="E360" s="146"/>
    </row>
    <row r="361" spans="5:5" x14ac:dyDescent="0.2">
      <c r="E361" s="146"/>
    </row>
    <row r="362" spans="5:5" x14ac:dyDescent="0.2">
      <c r="E362" s="146"/>
    </row>
    <row r="363" spans="5:5" x14ac:dyDescent="0.2">
      <c r="E363" s="146"/>
    </row>
    <row r="364" spans="5:5" x14ac:dyDescent="0.2">
      <c r="E364" s="146"/>
    </row>
    <row r="365" spans="5:5" x14ac:dyDescent="0.2">
      <c r="E365" s="146"/>
    </row>
    <row r="366" spans="5:5" x14ac:dyDescent="0.2">
      <c r="E366" s="146"/>
    </row>
    <row r="367" spans="5:5" x14ac:dyDescent="0.2">
      <c r="E367" s="146"/>
    </row>
    <row r="368" spans="5:5" x14ac:dyDescent="0.2">
      <c r="E368" s="146"/>
    </row>
    <row r="369" spans="1:7" x14ac:dyDescent="0.2">
      <c r="E369" s="146"/>
    </row>
    <row r="370" spans="1:7" x14ac:dyDescent="0.2">
      <c r="E370" s="146"/>
    </row>
    <row r="371" spans="1:7" x14ac:dyDescent="0.2">
      <c r="A371" s="194"/>
      <c r="B371" s="194"/>
    </row>
    <row r="372" spans="1:7" x14ac:dyDescent="0.2">
      <c r="A372" s="193"/>
      <c r="B372" s="193"/>
      <c r="C372" s="196"/>
      <c r="D372" s="196"/>
      <c r="E372" s="197"/>
      <c r="F372" s="196"/>
      <c r="G372" s="198"/>
    </row>
    <row r="373" spans="1:7" x14ac:dyDescent="0.2">
      <c r="A373" s="199"/>
      <c r="B373" s="199"/>
      <c r="C373" s="193"/>
      <c r="D373" s="193"/>
      <c r="E373" s="200"/>
      <c r="F373" s="193"/>
      <c r="G373" s="193"/>
    </row>
    <row r="374" spans="1:7" x14ac:dyDescent="0.2">
      <c r="A374" s="193"/>
      <c r="B374" s="193"/>
      <c r="C374" s="193"/>
      <c r="D374" s="193"/>
      <c r="E374" s="200"/>
      <c r="F374" s="193"/>
      <c r="G374" s="193"/>
    </row>
    <row r="375" spans="1:7" x14ac:dyDescent="0.2">
      <c r="A375" s="193"/>
      <c r="B375" s="193"/>
      <c r="C375" s="193"/>
      <c r="D375" s="193"/>
      <c r="E375" s="200"/>
      <c r="F375" s="193"/>
      <c r="G375" s="193"/>
    </row>
    <row r="376" spans="1:7" x14ac:dyDescent="0.2">
      <c r="A376" s="193"/>
      <c r="B376" s="193"/>
      <c r="C376" s="193"/>
      <c r="D376" s="193"/>
      <c r="E376" s="200"/>
      <c r="F376" s="193"/>
      <c r="G376" s="193"/>
    </row>
    <row r="377" spans="1:7" x14ac:dyDescent="0.2">
      <c r="A377" s="193"/>
      <c r="B377" s="193"/>
      <c r="C377" s="193"/>
      <c r="D377" s="193"/>
      <c r="E377" s="200"/>
      <c r="F377" s="193"/>
      <c r="G377" s="193"/>
    </row>
    <row r="378" spans="1:7" x14ac:dyDescent="0.2">
      <c r="A378" s="193"/>
      <c r="B378" s="193"/>
      <c r="C378" s="193"/>
      <c r="D378" s="193"/>
      <c r="E378" s="200"/>
      <c r="F378" s="193"/>
      <c r="G378" s="193"/>
    </row>
    <row r="379" spans="1:7" x14ac:dyDescent="0.2">
      <c r="A379" s="193"/>
      <c r="B379" s="193"/>
      <c r="C379" s="193"/>
      <c r="D379" s="193"/>
      <c r="E379" s="200"/>
      <c r="F379" s="193"/>
      <c r="G379" s="193"/>
    </row>
    <row r="380" spans="1:7" x14ac:dyDescent="0.2">
      <c r="A380" s="193"/>
      <c r="B380" s="193"/>
      <c r="C380" s="193"/>
      <c r="D380" s="193"/>
      <c r="E380" s="200"/>
      <c r="F380" s="193"/>
      <c r="G380" s="193"/>
    </row>
    <row r="381" spans="1:7" x14ac:dyDescent="0.2">
      <c r="A381" s="193"/>
      <c r="B381" s="193"/>
      <c r="C381" s="193"/>
      <c r="D381" s="193"/>
      <c r="E381" s="200"/>
      <c r="F381" s="193"/>
      <c r="G381" s="193"/>
    </row>
    <row r="382" spans="1:7" x14ac:dyDescent="0.2">
      <c r="A382" s="193"/>
      <c r="B382" s="193"/>
      <c r="C382" s="193"/>
      <c r="D382" s="193"/>
      <c r="E382" s="200"/>
      <c r="F382" s="193"/>
      <c r="G382" s="193"/>
    </row>
    <row r="383" spans="1:7" x14ac:dyDescent="0.2">
      <c r="A383" s="193"/>
      <c r="B383" s="193"/>
      <c r="C383" s="193"/>
      <c r="D383" s="193"/>
      <c r="E383" s="200"/>
      <c r="F383" s="193"/>
      <c r="G383" s="193"/>
    </row>
    <row r="384" spans="1:7" x14ac:dyDescent="0.2">
      <c r="A384" s="193"/>
      <c r="B384" s="193"/>
      <c r="C384" s="193"/>
      <c r="D384" s="193"/>
      <c r="E384" s="200"/>
      <c r="F384" s="193"/>
      <c r="G384" s="193"/>
    </row>
    <row r="385" spans="1:7" x14ac:dyDescent="0.2">
      <c r="A385" s="193"/>
      <c r="B385" s="193"/>
      <c r="C385" s="193"/>
      <c r="D385" s="193"/>
      <c r="E385" s="200"/>
      <c r="F385" s="193"/>
      <c r="G385" s="193"/>
    </row>
  </sheetData>
  <mergeCells count="195">
    <mergeCell ref="C303:G303"/>
    <mergeCell ref="C304:G304"/>
    <mergeCell ref="C305:G305"/>
    <mergeCell ref="C290:G290"/>
    <mergeCell ref="C291:G291"/>
    <mergeCell ref="C292:G292"/>
    <mergeCell ref="C293:G293"/>
    <mergeCell ref="C294:G294"/>
    <mergeCell ref="C295:D295"/>
    <mergeCell ref="C283:G283"/>
    <mergeCell ref="C284:G284"/>
    <mergeCell ref="C285:G285"/>
    <mergeCell ref="C286:D286"/>
    <mergeCell ref="C288:G288"/>
    <mergeCell ref="C289:G289"/>
    <mergeCell ref="C276:G276"/>
    <mergeCell ref="C277:G277"/>
    <mergeCell ref="C278:G278"/>
    <mergeCell ref="C279:D279"/>
    <mergeCell ref="C281:G281"/>
    <mergeCell ref="C282:G282"/>
    <mergeCell ref="C264:G264"/>
    <mergeCell ref="C268:G268"/>
    <mergeCell ref="C272:G272"/>
    <mergeCell ref="C273:G273"/>
    <mergeCell ref="C274:G274"/>
    <mergeCell ref="C275:G275"/>
    <mergeCell ref="C253:G253"/>
    <mergeCell ref="C254:D254"/>
    <mergeCell ref="C258:G258"/>
    <mergeCell ref="C259:G259"/>
    <mergeCell ref="C260:G260"/>
    <mergeCell ref="C262:G262"/>
    <mergeCell ref="C263:G263"/>
    <mergeCell ref="C243:D243"/>
    <mergeCell ref="C245:D245"/>
    <mergeCell ref="C246:D246"/>
    <mergeCell ref="C229:D229"/>
    <mergeCell ref="C231:D231"/>
    <mergeCell ref="C235:D235"/>
    <mergeCell ref="C237:D237"/>
    <mergeCell ref="C239:D239"/>
    <mergeCell ref="C241:D241"/>
    <mergeCell ref="C242:D242"/>
    <mergeCell ref="C216:D216"/>
    <mergeCell ref="C220:G220"/>
    <mergeCell ref="C224:D224"/>
    <mergeCell ref="C202:D202"/>
    <mergeCell ref="C203:D203"/>
    <mergeCell ref="C204:D204"/>
    <mergeCell ref="C208:G208"/>
    <mergeCell ref="C209:G209"/>
    <mergeCell ref="C210:G210"/>
    <mergeCell ref="C211:G211"/>
    <mergeCell ref="C212:D212"/>
    <mergeCell ref="C191:D191"/>
    <mergeCell ref="C192:D192"/>
    <mergeCell ref="C193:D193"/>
    <mergeCell ref="C194:D194"/>
    <mergeCell ref="C196:D196"/>
    <mergeCell ref="C197:D197"/>
    <mergeCell ref="C200:D200"/>
    <mergeCell ref="C201:D201"/>
    <mergeCell ref="C180:G180"/>
    <mergeCell ref="C184:D184"/>
    <mergeCell ref="C185:D185"/>
    <mergeCell ref="C187:D187"/>
    <mergeCell ref="C172:G172"/>
    <mergeCell ref="C173:G173"/>
    <mergeCell ref="C174:G174"/>
    <mergeCell ref="C175:G175"/>
    <mergeCell ref="C176:G176"/>
    <mergeCell ref="C177:G177"/>
    <mergeCell ref="C178:G178"/>
    <mergeCell ref="C179:G179"/>
    <mergeCell ref="C163:G163"/>
    <mergeCell ref="C164:G164"/>
    <mergeCell ref="C165:G165"/>
    <mergeCell ref="C166:G166"/>
    <mergeCell ref="C167:G167"/>
    <mergeCell ref="C168:D168"/>
    <mergeCell ref="C155:G155"/>
    <mergeCell ref="C156:D156"/>
    <mergeCell ref="C157:D157"/>
    <mergeCell ref="C158:D158"/>
    <mergeCell ref="C160:D160"/>
    <mergeCell ref="C162:G162"/>
    <mergeCell ref="C148:D148"/>
    <mergeCell ref="C149:D149"/>
    <mergeCell ref="C150:D150"/>
    <mergeCell ref="C151:D151"/>
    <mergeCell ref="C152:D152"/>
    <mergeCell ref="C153:D153"/>
    <mergeCell ref="C140:D140"/>
    <mergeCell ref="C141:D141"/>
    <mergeCell ref="C142:D142"/>
    <mergeCell ref="C144:D144"/>
    <mergeCell ref="C145:D145"/>
    <mergeCell ref="C146:D146"/>
    <mergeCell ref="C133:D133"/>
    <mergeCell ref="C134:D134"/>
    <mergeCell ref="C136:D136"/>
    <mergeCell ref="C137:D137"/>
    <mergeCell ref="C138:D138"/>
    <mergeCell ref="C139:D139"/>
    <mergeCell ref="C120:D120"/>
    <mergeCell ref="C122:D122"/>
    <mergeCell ref="C126:D126"/>
    <mergeCell ref="C128:D128"/>
    <mergeCell ref="C129:D129"/>
    <mergeCell ref="C130:D130"/>
    <mergeCell ref="C131:D131"/>
    <mergeCell ref="C132:D132"/>
    <mergeCell ref="C110:D110"/>
    <mergeCell ref="C111:D111"/>
    <mergeCell ref="C113:D113"/>
    <mergeCell ref="C115:D115"/>
    <mergeCell ref="C117:D117"/>
    <mergeCell ref="C118:D118"/>
    <mergeCell ref="C95:D95"/>
    <mergeCell ref="C96:D96"/>
    <mergeCell ref="C100:D100"/>
    <mergeCell ref="C102:D102"/>
    <mergeCell ref="C104:D104"/>
    <mergeCell ref="C105:D105"/>
    <mergeCell ref="C107:D107"/>
    <mergeCell ref="C108:D108"/>
    <mergeCell ref="C88:D88"/>
    <mergeCell ref="C89:D89"/>
    <mergeCell ref="C90:D90"/>
    <mergeCell ref="C91:D91"/>
    <mergeCell ref="C93:D93"/>
    <mergeCell ref="C94:D94"/>
    <mergeCell ref="C80:D80"/>
    <mergeCell ref="C81:D81"/>
    <mergeCell ref="C82:D82"/>
    <mergeCell ref="C83:D83"/>
    <mergeCell ref="C85:D85"/>
    <mergeCell ref="C86:D86"/>
    <mergeCell ref="C72:D72"/>
    <mergeCell ref="C74:D74"/>
    <mergeCell ref="C75:D75"/>
    <mergeCell ref="C76:D76"/>
    <mergeCell ref="C77:D77"/>
    <mergeCell ref="C79:D79"/>
    <mergeCell ref="C65:D65"/>
    <mergeCell ref="C66:D66"/>
    <mergeCell ref="C67:D67"/>
    <mergeCell ref="C69:D69"/>
    <mergeCell ref="C70:D70"/>
    <mergeCell ref="C71:D71"/>
    <mergeCell ref="C56:D56"/>
    <mergeCell ref="C58:D58"/>
    <mergeCell ref="C59:D59"/>
    <mergeCell ref="C61:D61"/>
    <mergeCell ref="C62:D62"/>
    <mergeCell ref="C64:D64"/>
    <mergeCell ref="C47:D47"/>
    <mergeCell ref="C49:D49"/>
    <mergeCell ref="C50:D50"/>
    <mergeCell ref="C52:D52"/>
    <mergeCell ref="C53:D53"/>
    <mergeCell ref="C55:D55"/>
    <mergeCell ref="C40:D40"/>
    <mergeCell ref="C41:D41"/>
    <mergeCell ref="C43:D43"/>
    <mergeCell ref="C44:D44"/>
    <mergeCell ref="C45:D45"/>
    <mergeCell ref="C46:D46"/>
    <mergeCell ref="C31:D31"/>
    <mergeCell ref="C32:D32"/>
    <mergeCell ref="C34:D34"/>
    <mergeCell ref="C35:D35"/>
    <mergeCell ref="C37:D37"/>
    <mergeCell ref="C38:D38"/>
    <mergeCell ref="C23:D23"/>
    <mergeCell ref="C24:D24"/>
    <mergeCell ref="C25:D25"/>
    <mergeCell ref="C27:D27"/>
    <mergeCell ref="C28:D28"/>
    <mergeCell ref="C29:D29"/>
    <mergeCell ref="C14:D14"/>
    <mergeCell ref="C16:D16"/>
    <mergeCell ref="C17:D17"/>
    <mergeCell ref="C18:D18"/>
    <mergeCell ref="C21:D21"/>
    <mergeCell ref="C22:D22"/>
    <mergeCell ref="A1:G1"/>
    <mergeCell ref="A3:B3"/>
    <mergeCell ref="A4:B4"/>
    <mergeCell ref="E4:G4"/>
    <mergeCell ref="C9:D9"/>
    <mergeCell ref="C10:D10"/>
    <mergeCell ref="C11:D11"/>
    <mergeCell ref="C13:D1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Tomáš Večeřa</cp:lastModifiedBy>
  <cp:lastPrinted>2016-12-20T13:33:14Z</cp:lastPrinted>
  <dcterms:created xsi:type="dcterms:W3CDTF">2016-12-18T12:52:04Z</dcterms:created>
  <dcterms:modified xsi:type="dcterms:W3CDTF">2017-01-31T09:43:24Z</dcterms:modified>
</cp:coreProperties>
</file>